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C:\Users\ljh440\Downloads\"/>
    </mc:Choice>
  </mc:AlternateContent>
  <xr:revisionPtr revIDLastSave="0" documentId="13_ncr:1_{EAA26A3D-3270-4450-A94C-A754DB88EF62}" xr6:coauthVersionLast="47" xr6:coauthVersionMax="47" xr10:uidLastSave="{00000000-0000-0000-0000-000000000000}"/>
  <bookViews>
    <workbookView xWindow="29625" yWindow="1080" windowWidth="26835" windowHeight="14310" xr2:uid="{00000000-000D-0000-FFFF-FFFF00000000}"/>
  </bookViews>
  <sheets>
    <sheet name="USRA Calc - ESTIMATION ONLY"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7" i="1" l="1"/>
  <c r="B15" i="1"/>
  <c r="B16" i="1"/>
  <c r="B13" i="1"/>
  <c r="B12" i="1"/>
  <c r="B11" i="1"/>
  <c r="C11" i="1" l="1"/>
  <c r="D11" i="1"/>
  <c r="F11" i="1" s="1"/>
  <c r="H11" i="1" s="1"/>
  <c r="J11" i="1" s="1"/>
  <c r="K11" i="1" s="1"/>
  <c r="C12" i="1"/>
  <c r="D12" i="1"/>
  <c r="F12" i="1" s="1"/>
  <c r="H12" i="1" s="1"/>
  <c r="J12" i="1" s="1"/>
  <c r="K12" i="1" s="1"/>
  <c r="C13" i="1"/>
  <c r="D13" i="1"/>
  <c r="F13" i="1" s="1"/>
  <c r="H13" i="1" s="1"/>
  <c r="J13" i="1" s="1"/>
  <c r="K13" i="1" s="1"/>
  <c r="H23" i="1" l="1"/>
  <c r="F23" i="1" s="1"/>
  <c r="K23" i="1"/>
  <c r="D24" i="1" l="1"/>
  <c r="F7" i="1"/>
  <c r="C19" i="1" l="1"/>
  <c r="D19" i="1" s="1"/>
  <c r="C23" i="1"/>
  <c r="C17" i="1"/>
  <c r="C16" i="1"/>
  <c r="C15" i="1"/>
  <c r="B24" i="1" l="1"/>
  <c r="F20" i="1"/>
  <c r="H20" i="1" s="1"/>
  <c r="J20" i="1" s="1"/>
  <c r="D15" i="1"/>
  <c r="F15" i="1" s="1"/>
  <c r="H15" i="1" s="1"/>
  <c r="J15" i="1" s="1"/>
  <c r="K15" i="1" s="1"/>
  <c r="D16" i="1"/>
  <c r="F16" i="1" s="1"/>
  <c r="H16" i="1" s="1"/>
  <c r="J16" i="1" s="1"/>
  <c r="K16" i="1" s="1"/>
  <c r="D17" i="1"/>
  <c r="F17" i="1" s="1"/>
  <c r="H17" i="1" s="1"/>
  <c r="J17" i="1" s="1"/>
  <c r="K17" i="1" s="1"/>
  <c r="P20" i="1" l="1"/>
  <c r="N20" i="1"/>
  <c r="M20" i="1" l="1"/>
  <c r="O20" i="1" s="1"/>
  <c r="Q20" i="1" s="1"/>
  <c r="K20" i="1"/>
</calcChain>
</file>

<file path=xl/sharedStrings.xml><?xml version="1.0" encoding="utf-8"?>
<sst xmlns="http://schemas.openxmlformats.org/spreadsheetml/2006/main" count="31" uniqueCount="31">
  <si>
    <t>Non-union pay rate</t>
  </si>
  <si>
    <t>Band 1</t>
  </si>
  <si>
    <t>Entry</t>
  </si>
  <si>
    <t>Mid</t>
  </si>
  <si>
    <t>Max</t>
  </si>
  <si>
    <t>Benefits percentage (CPP/EI/WC/Vac)</t>
  </si>
  <si>
    <t>CPP</t>
  </si>
  <si>
    <t>EI</t>
  </si>
  <si>
    <t>WC</t>
  </si>
  <si>
    <t>Vacation</t>
  </si>
  <si>
    <t>Rate of pay</t>
  </si>
  <si>
    <t>Benefits %</t>
  </si>
  <si>
    <t>Rate of pay + benefits</t>
  </si>
  <si>
    <t>Hrs/wk</t>
  </si>
  <si>
    <t>Salary/
benefits cost per week</t>
  </si>
  <si>
    <t># of weeks</t>
  </si>
  <si>
    <t>Total required</t>
  </si>
  <si>
    <t>USRA amount</t>
  </si>
  <si>
    <t>Supplement
amount</t>
  </si>
  <si>
    <t>Supplement %</t>
  </si>
  <si>
    <t xml:space="preserve">CFOPAL 1 Amount </t>
  </si>
  <si>
    <t>CFOPAL 2 Amount</t>
  </si>
  <si>
    <t>CFOPAL 1%</t>
  </si>
  <si>
    <t>CFOPAL 2 %</t>
  </si>
  <si>
    <t>USRA %</t>
  </si>
  <si>
    <t>37.5 hrs/wk for 14 weeks</t>
  </si>
  <si>
    <t>37.5 hrs /week for 16 weeks</t>
  </si>
  <si>
    <t>Calculators</t>
  </si>
  <si>
    <r>
      <rPr>
        <b/>
        <sz val="10"/>
        <color theme="1"/>
        <rFont val="Calibri"/>
        <family val="2"/>
      </rPr>
      <t>Calculator #1:</t>
    </r>
    <r>
      <rPr>
        <sz val="10"/>
        <color theme="1"/>
        <rFont val="Calibri"/>
        <family val="2"/>
      </rPr>
      <t xml:space="preserve"> Use this calculator if you know what rate you want to pay each student. Enter the rate of pay in the blue box to determine how much cash you need for the Supplement Amount. The calculator is set for a 16 week project. You can change the # of weeks to 14 weeks to calculate the amount for a 14 week project. </t>
    </r>
  </si>
  <si>
    <r>
      <rPr>
        <b/>
        <sz val="10"/>
        <color theme="1"/>
        <rFont val="Calibri"/>
        <family val="2"/>
      </rPr>
      <t>Calculator #2:</t>
    </r>
    <r>
      <rPr>
        <sz val="10"/>
        <color theme="1"/>
        <rFont val="Calibri"/>
        <family val="2"/>
      </rPr>
      <t xml:space="preserve"> Use this calculator if you know how much funding you have available for the supplemental amount. Enter available Supplemental funds (per student) in the blue box to determine the appropriate rate of pay per student. Rate must be higher than the minimum entry wage of $14.00. Rate of pay will cells will be red if they are below the minimum. The calculator is set for a 16 week project. You can change the # of weeks to 14 weeks to calculate the amount for a 14 week project. </t>
    </r>
  </si>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</sst>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0.000%"/>
  </numFmts>
  <fonts count="7" x14ac:knownFonts="1">
    <font>
      <sz val="11"/>
      <color theme="1"/>
      <name val="Calibri"/>
      <family val="2"/>
    </font>
    <font>
      <sz val="10"/>
      <color theme="1"/>
      <name val="Calibri"/>
      <family val="2"/>
    </font>
    <font>
      <b/>
      <sz val="10"/>
      <color theme="1"/>
      <name val="Calibri"/>
      <family val="2"/>
    </font>
    <font>
      <sz val="11"/>
      <color theme="1"/>
      <name val="Segoe UI"/>
      <family val="2"/>
    </font>
    <font>
      <b/>
      <sz val="36"/>
      <color theme="1"/>
      <name val="Calibri"/>
      <family val="2"/>
    </font>
    <font>
      <sz val="10"/>
      <color rgb="FFFF0000"/>
      <name val="Calibri"/>
      <family val="2"/>
    </font>
    <font>
      <b/>
      <sz val="10"/>
      <color theme="2"/>
      <name val="Calibri"/>
      <family val="2"/>
    </font>
  </fonts>
  <fills count="5">
    <fill>
      <patternFill patternType="none"/>
    </fill>
    <fill>
      <patternFill patternType="gray125"/>
    </fill>
    <fill>
      <patternFill patternType="solid">
        <fgColor rgb="FF00B0F0"/>
        <bgColor indexed="64"/>
      </patternFill>
    </fill>
    <fill>
      <patternFill patternType="solid">
        <fgColor theme="5"/>
        <bgColor indexed="64"/>
      </patternFill>
    </fill>
    <fill>
      <patternFill patternType="solid">
        <fgColor theme="3"/>
        <bgColor indexed="64"/>
      </patternFill>
    </fill>
  </fills>
  <borders count="17">
    <border>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74">
    <xf numFmtId="0" fontId="0" fillId="0" borderId="0" xfId="0"/>
    <xf numFmtId="0" fontId="1" fillId="0" borderId="0" xfId="0" applyFont="1" applyAlignment="1">
      <alignment horizontal="center" vertical="center"/>
    </xf>
    <xf numFmtId="0" fontId="1" fillId="0" borderId="1" xfId="0" applyFont="1" applyBorder="1" applyAlignment="1">
      <alignment horizontal="center" vertical="center"/>
    </xf>
    <xf numFmtId="164" fontId="1" fillId="0" borderId="0" xfId="0" applyNumberFormat="1" applyFont="1" applyAlignment="1">
      <alignment horizontal="center" vertical="center"/>
    </xf>
    <xf numFmtId="10" fontId="1" fillId="0" borderId="0" xfId="0" applyNumberFormat="1" applyFont="1" applyAlignment="1">
      <alignment horizontal="center" vertical="center"/>
    </xf>
    <xf numFmtId="0" fontId="2" fillId="0" borderId="0" xfId="0" applyFont="1" applyAlignment="1">
      <alignment horizontal="center" vertical="center"/>
    </xf>
    <xf numFmtId="0" fontId="2" fillId="0" borderId="0" xfId="0" applyFont="1" applyAlignment="1">
      <alignment horizontal="center" vertical="center" wrapText="1"/>
    </xf>
    <xf numFmtId="164" fontId="1" fillId="0" borderId="3" xfId="0" applyNumberFormat="1" applyFont="1" applyBorder="1" applyAlignment="1">
      <alignment horizontal="center" vertical="center"/>
    </xf>
    <xf numFmtId="0" fontId="1" fillId="0" borderId="3" xfId="0" applyFont="1" applyBorder="1" applyAlignment="1">
      <alignment horizontal="center" vertical="center"/>
    </xf>
    <xf numFmtId="10" fontId="1" fillId="0" borderId="4" xfId="0" applyNumberFormat="1" applyFont="1" applyBorder="1" applyAlignment="1">
      <alignment horizontal="center" vertical="center"/>
    </xf>
    <xf numFmtId="10" fontId="1" fillId="0" borderId="6" xfId="0" applyNumberFormat="1" applyFont="1" applyBorder="1" applyAlignment="1">
      <alignment horizontal="center" vertical="center"/>
    </xf>
    <xf numFmtId="164" fontId="1" fillId="0" borderId="8" xfId="0" applyNumberFormat="1" applyFont="1" applyBorder="1" applyAlignment="1">
      <alignment horizontal="center" vertical="center"/>
    </xf>
    <xf numFmtId="0" fontId="1" fillId="0" borderId="8" xfId="0" applyFont="1" applyBorder="1" applyAlignment="1">
      <alignment horizontal="center" vertical="center"/>
    </xf>
    <xf numFmtId="10" fontId="1" fillId="0" borderId="9" xfId="0" applyNumberFormat="1" applyFont="1" applyBorder="1" applyAlignment="1">
      <alignment horizontal="center" vertical="center"/>
    </xf>
    <xf numFmtId="0" fontId="1" fillId="0" borderId="11" xfId="0" applyFont="1" applyBorder="1" applyAlignment="1">
      <alignment horizontal="center" vertical="center"/>
    </xf>
    <xf numFmtId="164" fontId="1" fillId="0" borderId="11" xfId="0" applyNumberFormat="1" applyFont="1" applyBorder="1" applyAlignment="1">
      <alignment horizontal="center" vertical="center"/>
    </xf>
    <xf numFmtId="10" fontId="1" fillId="0" borderId="12" xfId="0" applyNumberFormat="1" applyFont="1" applyBorder="1" applyAlignment="1">
      <alignment horizontal="center" vertical="center"/>
    </xf>
    <xf numFmtId="10" fontId="1" fillId="0" borderId="14" xfId="0" applyNumberFormat="1" applyFont="1" applyBorder="1" applyAlignment="1">
      <alignment horizontal="center" vertical="center"/>
    </xf>
    <xf numFmtId="164" fontId="1" fillId="0" borderId="1" xfId="0" applyNumberFormat="1" applyFont="1" applyBorder="1" applyAlignment="1">
      <alignment horizontal="center" vertical="center"/>
    </xf>
    <xf numFmtId="10" fontId="1" fillId="0" borderId="16" xfId="0" applyNumberFormat="1" applyFont="1" applyBorder="1" applyAlignment="1">
      <alignment horizontal="center" vertical="center"/>
    </xf>
    <xf numFmtId="0" fontId="3" fillId="0" borderId="0" xfId="0" applyFont="1" applyAlignment="1">
      <alignment vertical="center"/>
    </xf>
    <xf numFmtId="165" fontId="1" fillId="0" borderId="0" xfId="0" applyNumberFormat="1" applyFont="1" applyAlignment="1">
      <alignment horizontal="center" vertical="center"/>
    </xf>
    <xf numFmtId="165" fontId="1" fillId="0" borderId="3" xfId="0" applyNumberFormat="1" applyFont="1" applyBorder="1" applyAlignment="1">
      <alignment horizontal="center" vertical="center"/>
    </xf>
    <xf numFmtId="165" fontId="1" fillId="0" borderId="8" xfId="0" applyNumberFormat="1" applyFont="1" applyBorder="1" applyAlignment="1">
      <alignment horizontal="center" vertical="center"/>
    </xf>
    <xf numFmtId="164" fontId="2" fillId="0" borderId="11" xfId="0" applyNumberFormat="1" applyFont="1" applyBorder="1" applyAlignment="1">
      <alignment horizontal="center" vertical="center"/>
    </xf>
    <xf numFmtId="164" fontId="2" fillId="0" borderId="0" xfId="0" applyNumberFormat="1" applyFont="1" applyAlignment="1">
      <alignment horizontal="center" vertical="center"/>
    </xf>
    <xf numFmtId="164" fontId="2" fillId="0" borderId="1" xfId="0" applyNumberFormat="1" applyFont="1" applyBorder="1" applyAlignment="1">
      <alignment horizontal="center" vertical="center"/>
    </xf>
    <xf numFmtId="0" fontId="1" fillId="0" borderId="0" xfId="0" applyFont="1" applyAlignment="1">
      <alignment horizontal="center" vertical="center" wrapText="1"/>
    </xf>
    <xf numFmtId="10" fontId="1" fillId="0" borderId="11" xfId="0" applyNumberFormat="1" applyFont="1" applyBorder="1" applyAlignment="1">
      <alignment horizontal="center" vertical="center"/>
    </xf>
    <xf numFmtId="10" fontId="1" fillId="0" borderId="1" xfId="0" applyNumberFormat="1" applyFont="1" applyBorder="1" applyAlignment="1">
      <alignment horizontal="center" vertical="center"/>
    </xf>
    <xf numFmtId="164" fontId="1" fillId="0" borderId="11" xfId="0" applyNumberFormat="1" applyFont="1" applyBorder="1" applyAlignment="1">
      <alignment vertical="center"/>
    </xf>
    <xf numFmtId="164" fontId="1" fillId="0" borderId="1" xfId="0" applyNumberFormat="1" applyFont="1" applyBorder="1" applyAlignment="1">
      <alignment vertical="center"/>
    </xf>
    <xf numFmtId="2" fontId="1" fillId="0" borderId="0" xfId="0" applyNumberFormat="1" applyFont="1" applyAlignment="1">
      <alignment horizontal="center" vertical="center"/>
    </xf>
    <xf numFmtId="2" fontId="1" fillId="0" borderId="11" xfId="0" applyNumberFormat="1" applyFont="1" applyBorder="1" applyAlignment="1">
      <alignment horizontal="center" vertical="center"/>
    </xf>
    <xf numFmtId="2" fontId="1" fillId="0" borderId="1" xfId="0" applyNumberFormat="1" applyFont="1" applyBorder="1" applyAlignment="1">
      <alignment horizontal="center" vertical="center"/>
    </xf>
    <xf numFmtId="10" fontId="5" fillId="0" borderId="0" xfId="0" applyNumberFormat="1" applyFont="1" applyAlignment="1">
      <alignment horizontal="center" vertical="center"/>
    </xf>
    <xf numFmtId="165" fontId="1" fillId="0" borderId="11" xfId="0" applyNumberFormat="1" applyFont="1" applyBorder="1" applyAlignment="1">
      <alignment horizontal="center" vertical="center"/>
    </xf>
    <xf numFmtId="165" fontId="5" fillId="0" borderId="0" xfId="0" applyNumberFormat="1" applyFont="1" applyAlignment="1">
      <alignment horizontal="center" vertical="center"/>
    </xf>
    <xf numFmtId="164" fontId="1" fillId="0" borderId="0" xfId="0" applyNumberFormat="1" applyFont="1" applyAlignment="1">
      <alignment vertical="center"/>
    </xf>
    <xf numFmtId="0" fontId="6" fillId="4" borderId="0" xfId="0" applyFont="1" applyFill="1" applyAlignment="1">
      <alignment horizontal="center" vertical="center" wrapText="1"/>
    </xf>
    <xf numFmtId="2" fontId="6" fillId="4" borderId="0" xfId="0" applyNumberFormat="1" applyFont="1" applyFill="1" applyAlignment="1">
      <alignment horizontal="center" vertical="center" wrapText="1"/>
    </xf>
    <xf numFmtId="0" fontId="1" fillId="4" borderId="0" xfId="0" applyFont="1" applyFill="1" applyAlignment="1">
      <alignment horizontal="center" vertical="center"/>
    </xf>
    <xf numFmtId="0" fontId="1" fillId="0" borderId="10" xfId="0" applyFont="1" applyBorder="1" applyAlignment="1">
      <alignment horizontal="left" vertical="center" wrapText="1"/>
    </xf>
    <xf numFmtId="0" fontId="1" fillId="0" borderId="11" xfId="0" applyFont="1" applyBorder="1" applyAlignment="1">
      <alignment horizontal="left" vertical="center" wrapText="1"/>
    </xf>
    <xf numFmtId="0" fontId="1" fillId="0" borderId="12" xfId="0" applyFont="1" applyBorder="1" applyAlignment="1">
      <alignment horizontal="left" vertical="center" wrapText="1"/>
    </xf>
    <xf numFmtId="0" fontId="1" fillId="0" borderId="13" xfId="0" applyFont="1" applyBorder="1" applyAlignment="1">
      <alignment horizontal="left" vertical="center" wrapText="1"/>
    </xf>
    <xf numFmtId="0" fontId="1" fillId="0" borderId="0" xfId="0" applyFont="1" applyAlignment="1">
      <alignment horizontal="left" vertical="center" wrapText="1"/>
    </xf>
    <xf numFmtId="0" fontId="1" fillId="0" borderId="14" xfId="0" applyFont="1" applyBorder="1" applyAlignment="1">
      <alignment horizontal="left" vertical="center" wrapText="1"/>
    </xf>
    <xf numFmtId="0" fontId="1" fillId="0" borderId="15" xfId="0" applyFont="1" applyBorder="1" applyAlignment="1">
      <alignment horizontal="left" vertical="center" wrapText="1"/>
    </xf>
    <xf numFmtId="0" fontId="1" fillId="0" borderId="1" xfId="0" applyFont="1" applyBorder="1" applyAlignment="1">
      <alignment horizontal="left" vertical="center" wrapText="1"/>
    </xf>
    <xf numFmtId="0" fontId="1" fillId="0" borderId="16" xfId="0" applyFont="1" applyBorder="1" applyAlignment="1">
      <alignment horizontal="left" vertical="center" wrapText="1"/>
    </xf>
    <xf numFmtId="0" fontId="1" fillId="0" borderId="11" xfId="0" applyFont="1" applyBorder="1" applyAlignment="1">
      <alignment horizontal="center" vertical="center"/>
    </xf>
    <xf numFmtId="0" fontId="1" fillId="0" borderId="0" xfId="0" applyFont="1" applyAlignment="1">
      <alignment horizontal="center" vertical="center"/>
    </xf>
    <xf numFmtId="0" fontId="1" fillId="0" borderId="1" xfId="0" applyFont="1" applyBorder="1" applyAlignment="1">
      <alignment horizontal="center" vertical="center"/>
    </xf>
    <xf numFmtId="165" fontId="1" fillId="0" borderId="11" xfId="0" applyNumberFormat="1" applyFont="1" applyBorder="1" applyAlignment="1">
      <alignment horizontal="center" vertical="center"/>
    </xf>
    <xf numFmtId="165" fontId="1" fillId="0" borderId="0" xfId="0" applyNumberFormat="1" applyFont="1" applyAlignment="1">
      <alignment horizontal="center" vertical="center"/>
    </xf>
    <xf numFmtId="165" fontId="1" fillId="0" borderId="1" xfId="0" applyNumberFormat="1" applyFont="1" applyBorder="1" applyAlignment="1">
      <alignment horizontal="center" vertical="center"/>
    </xf>
    <xf numFmtId="0" fontId="1" fillId="0" borderId="2" xfId="0" applyFont="1" applyBorder="1" applyAlignment="1">
      <alignment horizontal="center" vertical="center" wrapText="1"/>
    </xf>
    <xf numFmtId="0" fontId="1" fillId="0" borderId="5" xfId="0" applyFont="1" applyBorder="1" applyAlignment="1">
      <alignment horizontal="center" vertical="center" wrapText="1"/>
    </xf>
    <xf numFmtId="0" fontId="1" fillId="0" borderId="7" xfId="0" applyFont="1" applyBorder="1" applyAlignment="1">
      <alignment horizontal="center" vertical="center" wrapText="1"/>
    </xf>
    <xf numFmtId="164" fontId="1" fillId="2" borderId="11" xfId="0" applyNumberFormat="1" applyFont="1" applyFill="1" applyBorder="1" applyAlignment="1">
      <alignment horizontal="center" vertical="center"/>
    </xf>
    <xf numFmtId="164" fontId="1" fillId="2" borderId="0" xfId="0" applyNumberFormat="1" applyFont="1" applyFill="1" applyAlignment="1">
      <alignment horizontal="center" vertical="center"/>
    </xf>
    <xf numFmtId="164" fontId="1" fillId="2" borderId="1" xfId="0" applyNumberFormat="1" applyFont="1" applyFill="1" applyBorder="1" applyAlignment="1">
      <alignment horizontal="center" vertical="center"/>
    </xf>
    <xf numFmtId="164" fontId="1" fillId="0" borderId="11" xfId="0" applyNumberFormat="1" applyFont="1" applyBorder="1" applyAlignment="1">
      <alignment horizontal="center" vertical="center"/>
    </xf>
    <xf numFmtId="164" fontId="1" fillId="0" borderId="0" xfId="0" applyNumberFormat="1" applyFont="1" applyAlignment="1">
      <alignment horizontal="center" vertical="center"/>
    </xf>
    <xf numFmtId="164" fontId="1" fillId="0" borderId="1" xfId="0" applyNumberFormat="1" applyFont="1" applyBorder="1" applyAlignment="1">
      <alignment horizontal="center" vertical="center"/>
    </xf>
    <xf numFmtId="0" fontId="4" fillId="0" borderId="11" xfId="0" applyFont="1" applyBorder="1" applyAlignment="1">
      <alignment horizontal="center" vertical="center" textRotation="90" wrapText="1"/>
    </xf>
    <xf numFmtId="0" fontId="4" fillId="0" borderId="0" xfId="0" applyFont="1" applyAlignment="1">
      <alignment horizontal="center" vertical="center" textRotation="90" wrapText="1"/>
    </xf>
    <xf numFmtId="0" fontId="4" fillId="0" borderId="1" xfId="0" applyFont="1" applyBorder="1" applyAlignment="1">
      <alignment horizontal="center" vertical="center" textRotation="90" wrapText="1"/>
    </xf>
    <xf numFmtId="0" fontId="6" fillId="3" borderId="0" xfId="0" applyFont="1" applyFill="1" applyAlignment="1">
      <alignment horizontal="center" vertical="center"/>
    </xf>
    <xf numFmtId="0" fontId="6" fillId="4" borderId="0" xfId="0" applyFont="1" applyFill="1" applyAlignment="1">
      <alignment horizontal="center" vertical="center"/>
    </xf>
    <xf numFmtId="10" fontId="1" fillId="0" borderId="12" xfId="0" applyNumberFormat="1" applyFont="1" applyBorder="1" applyAlignment="1">
      <alignment horizontal="center" vertical="center"/>
    </xf>
    <xf numFmtId="10" fontId="1" fillId="0" borderId="14" xfId="0" applyNumberFormat="1" applyFont="1" applyBorder="1" applyAlignment="1">
      <alignment horizontal="center" vertical="center"/>
    </xf>
    <xf numFmtId="10" fontId="1" fillId="0" borderId="16" xfId="0" applyNumberFormat="1" applyFont="1" applyBorder="1" applyAlignment="1">
      <alignment horizontal="center" vertical="center"/>
    </xf>
  </cellXfs>
  <cellStyles count="1">
    <cellStyle name="Normal" xfId="0" builtinId="0"/>
  </cellStyles>
  <dxfs count="2">
    <dxf>
      <font>
        <color rgb="FF9C0006"/>
      </font>
      <fill>
        <patternFill>
          <bgColor rgb="FFFFC7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6</xdr:col>
      <xdr:colOff>257174</xdr:colOff>
      <xdr:row>1</xdr:row>
      <xdr:rowOff>0</xdr:rowOff>
    </xdr:from>
    <xdr:to>
      <xdr:col>12</xdr:col>
      <xdr:colOff>228600</xdr:colOff>
      <xdr:row>6</xdr:row>
      <xdr:rowOff>171450</xdr:rowOff>
    </xdr:to>
    <xdr:sp macro="" textlink="">
      <xdr:nvSpPr>
        <xdr:cNvPr id="2" name="Rectangle: Rounded Corners 1">
          <a:extLst>
            <a:ext uri="{FF2B5EF4-FFF2-40B4-BE49-F238E27FC236}">
              <a16:creationId xmlns:a16="http://schemas.microsoft.com/office/drawing/2014/main" id="{D9274ED3-5034-4BFD-8426-725B08E31BB9}"/>
            </a:ext>
          </a:extLst>
        </xdr:cNvPr>
        <xdr:cNvSpPr/>
      </xdr:nvSpPr>
      <xdr:spPr>
        <a:xfrm>
          <a:off x="5629274" y="238125"/>
          <a:ext cx="5686426" cy="1362075"/>
        </a:xfrm>
        <a:prstGeom prst="roundRect">
          <a:avLst/>
        </a:prstGeom>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400" b="1">
              <a:solidFill>
                <a:sysClr val="windowText" lastClr="000000"/>
              </a:solidFill>
            </a:rPr>
            <a:t>Please Note: This calculator is based on the 2025 CPP/EI/WC/Vacation</a:t>
          </a:r>
          <a:r>
            <a:rPr lang="en-US" sz="1400" b="1" baseline="0">
              <a:solidFill>
                <a:sysClr val="windowText" lastClr="000000"/>
              </a:solidFill>
            </a:rPr>
            <a:t> percentages and can </a:t>
          </a:r>
          <a:r>
            <a:rPr lang="en-US" sz="1400" b="1" i="1" baseline="0">
              <a:solidFill>
                <a:sysClr val="windowText" lastClr="000000"/>
              </a:solidFill>
            </a:rPr>
            <a:t>only be used as an estimation tool </a:t>
          </a:r>
          <a:r>
            <a:rPr lang="en-US" sz="1400" b="1" baseline="0">
              <a:solidFill>
                <a:sysClr val="windowText" lastClr="000000"/>
              </a:solidFill>
            </a:rPr>
            <a:t>for 2026. We will provide an updated calculator in January 2026 as soon as possible. </a:t>
          </a:r>
        </a:p>
        <a:p>
          <a:pPr algn="l"/>
          <a:endParaRPr lang="en-US" sz="400" b="1" baseline="0">
            <a:solidFill>
              <a:sysClr val="windowText" lastClr="000000"/>
            </a:solidFill>
          </a:endParaRPr>
        </a:p>
        <a:p>
          <a:pPr algn="ctr"/>
          <a:r>
            <a:rPr lang="en-US" sz="2400" b="1" i="1" baseline="0">
              <a:solidFill>
                <a:schemeClr val="tx2"/>
              </a:solidFill>
            </a:rPr>
            <a:t>ESTIMATION TOOL ONLY</a:t>
          </a:r>
          <a:endParaRPr lang="en-US" sz="2400" b="1" i="1">
            <a:solidFill>
              <a:schemeClr val="tx2"/>
            </a:solidFill>
          </a:endParaRPr>
        </a:p>
      </xdr:txBody>
    </xdr:sp>
    <xdr:clientData/>
  </xdr:twoCellAnchor>
  <xdr:twoCellAnchor>
    <xdr:from>
      <xdr:col>11</xdr:col>
      <xdr:colOff>333375</xdr:colOff>
      <xdr:row>14</xdr:row>
      <xdr:rowOff>276225</xdr:rowOff>
    </xdr:from>
    <xdr:to>
      <xdr:col>13</xdr:col>
      <xdr:colOff>609600</xdr:colOff>
      <xdr:row>16</xdr:row>
      <xdr:rowOff>276225</xdr:rowOff>
    </xdr:to>
    <xdr:grpSp>
      <xdr:nvGrpSpPr>
        <xdr:cNvPr id="6" name="Group 5">
          <a:extLst>
            <a:ext uri="{FF2B5EF4-FFF2-40B4-BE49-F238E27FC236}">
              <a16:creationId xmlns:a16="http://schemas.microsoft.com/office/drawing/2014/main" id="{023388A0-64FD-BE47-C766-3A12F34A20FE}"/>
            </a:ext>
          </a:extLst>
        </xdr:cNvPr>
        <xdr:cNvGrpSpPr/>
      </xdr:nvGrpSpPr>
      <xdr:grpSpPr>
        <a:xfrm>
          <a:off x="10467975" y="4305300"/>
          <a:ext cx="2181225" cy="762000"/>
          <a:chOff x="10467975" y="4305300"/>
          <a:chExt cx="2181225" cy="762000"/>
        </a:xfrm>
      </xdr:grpSpPr>
      <xdr:sp macro="" textlink="">
        <xdr:nvSpPr>
          <xdr:cNvPr id="3" name="Rectangle: Rounded Corners 2">
            <a:extLst>
              <a:ext uri="{FF2B5EF4-FFF2-40B4-BE49-F238E27FC236}">
                <a16:creationId xmlns:a16="http://schemas.microsoft.com/office/drawing/2014/main" id="{4B10A0BE-1A53-E2E4-AF19-2401292C33BD}"/>
              </a:ext>
            </a:extLst>
          </xdr:cNvPr>
          <xdr:cNvSpPr/>
        </xdr:nvSpPr>
        <xdr:spPr>
          <a:xfrm>
            <a:off x="10467975" y="4495800"/>
            <a:ext cx="2181225" cy="400050"/>
          </a:xfrm>
          <a:prstGeom prst="roundRect">
            <a:avLst/>
          </a:prstGeom>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1100" b="1">
                <a:solidFill>
                  <a:sysClr val="windowText" lastClr="000000"/>
                </a:solidFill>
              </a:rPr>
              <a:t>Instructions for use</a:t>
            </a:r>
          </a:p>
        </xdr:txBody>
      </xdr:sp>
      <xdr:pic>
        <xdr:nvPicPr>
          <xdr:cNvPr id="5" name="Graphic 4" descr="Arrow Right with solid fill">
            <a:extLst>
              <a:ext uri="{FF2B5EF4-FFF2-40B4-BE49-F238E27FC236}">
                <a16:creationId xmlns:a16="http://schemas.microsoft.com/office/drawing/2014/main" id="{B98C60B2-5909-120E-E724-A474DFE668BC}"/>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1772900" y="4305300"/>
            <a:ext cx="762000" cy="762000"/>
          </a:xfrm>
          <a:prstGeom prst="rect">
            <a:avLst/>
          </a:prstGeom>
        </xdr:spPr>
      </xdr:pic>
    </xdr:grpSp>
    <xdr:clientData/>
  </xdr:twoCellAnchor>
</xdr:wsDr>
</file>

<file path=xl/theme/theme1.xml><?xml version="1.0" encoding="utf-8"?>
<a:theme xmlns:a="http://schemas.openxmlformats.org/drawingml/2006/main" name="Office Theme">
  <a:themeElements>
    <a:clrScheme name="USask Newsletter">
      <a:dk1>
        <a:srgbClr val="000000"/>
      </a:dk1>
      <a:lt1>
        <a:srgbClr val="FFFFFF"/>
      </a:lt1>
      <a:dk2>
        <a:srgbClr val="0B6A41"/>
      </a:dk2>
      <a:lt2>
        <a:srgbClr val="FFFFFF"/>
      </a:lt2>
      <a:accent1>
        <a:srgbClr val="F1C730"/>
      </a:accent1>
      <a:accent2>
        <a:srgbClr val="0B6A41"/>
      </a:accent2>
      <a:accent3>
        <a:srgbClr val="D6D6D4"/>
      </a:accent3>
      <a:accent4>
        <a:srgbClr val="000000"/>
      </a:accent4>
      <a:accent5>
        <a:srgbClr val="9A9B9D"/>
      </a:accent5>
      <a:accent6>
        <a:srgbClr val="4D4E53"/>
      </a:accent6>
      <a:hlink>
        <a:srgbClr val="0B6A41"/>
      </a:hlink>
      <a:folHlink>
        <a:srgbClr val="0B6A41"/>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25"/>
  <sheetViews>
    <sheetView tabSelected="1" zoomScaleNormal="100" workbookViewId="0">
      <pane xSplit="1" ySplit="9" topLeftCell="B10" activePane="bottomRight" state="frozen"/>
      <selection pane="topRight" activeCell="B1" sqref="B1"/>
      <selection pane="bottomLeft" activeCell="A8" sqref="A8"/>
      <selection pane="bottomRight" activeCell="B12" sqref="B12"/>
    </sheetView>
  </sheetViews>
  <sheetFormatPr defaultColWidth="9.140625" defaultRowHeight="12.75" x14ac:dyDescent="0.25"/>
  <cols>
    <col min="1" max="1" width="9.140625" style="27"/>
    <col min="2" max="11" width="14.28515625" style="1" customWidth="1"/>
    <col min="12" max="12" width="14.28515625" style="32" customWidth="1"/>
    <col min="13" max="17" width="14.28515625" style="1" customWidth="1"/>
    <col min="18" max="19" width="12.85546875" style="1" customWidth="1"/>
    <col min="20" max="16384" width="9.140625" style="1"/>
  </cols>
  <sheetData>
    <row r="1" spans="1:17" ht="18.75" customHeight="1" x14ac:dyDescent="0.25">
      <c r="B1" s="69" t="s">
        <v>0</v>
      </c>
      <c r="C1" s="69"/>
      <c r="D1" s="69"/>
      <c r="E1" s="69"/>
    </row>
    <row r="2" spans="1:17" ht="18.75" customHeight="1" x14ac:dyDescent="0.25">
      <c r="B2" s="1" t="s">
        <v>1</v>
      </c>
      <c r="C2" s="2" t="s">
        <v>2</v>
      </c>
      <c r="D2" s="2" t="s">
        <v>3</v>
      </c>
      <c r="E2" s="2" t="s">
        <v>4</v>
      </c>
      <c r="H2" s="20"/>
    </row>
    <row r="3" spans="1:17" ht="18.75" customHeight="1" x14ac:dyDescent="0.25">
      <c r="C3" s="3">
        <v>15.35</v>
      </c>
      <c r="D3" s="3">
        <v>18.239999999999998</v>
      </c>
      <c r="E3" s="3">
        <v>21.12</v>
      </c>
    </row>
    <row r="4" spans="1:17" ht="18.75" customHeight="1" x14ac:dyDescent="0.25"/>
    <row r="5" spans="1:17" ht="18.75" customHeight="1" x14ac:dyDescent="0.25">
      <c r="B5" s="70" t="s">
        <v>5</v>
      </c>
      <c r="C5" s="70"/>
      <c r="D5" s="70"/>
      <c r="E5" s="70"/>
      <c r="F5" s="41"/>
      <c r="H5" s="3"/>
    </row>
    <row r="6" spans="1:17" ht="18.75" customHeight="1" x14ac:dyDescent="0.25">
      <c r="B6" s="2" t="s">
        <v>6</v>
      </c>
      <c r="C6" s="2" t="s">
        <v>7</v>
      </c>
      <c r="D6" s="2" t="s">
        <v>8</v>
      </c>
      <c r="E6" s="2" t="s">
        <v>9</v>
      </c>
      <c r="F6" s="4" t="s">
        <v>30</v>
      </c>
      <c r="H6" s="3"/>
    </row>
    <row r="7" spans="1:17" ht="18.75" customHeight="1" x14ac:dyDescent="0.25">
      <c r="B7" s="35">
        <v>5.9499999999999997E-2</v>
      </c>
      <c r="C7" s="35">
        <v>2.3E-2</v>
      </c>
      <c r="D7" s="35">
        <v>3.3999999999999998E-3</v>
      </c>
      <c r="E7" s="37">
        <v>5.7700000000000001E-2</v>
      </c>
      <c r="F7" s="36">
        <f>SUM(B7:E7)</f>
        <v>0.14360000000000001</v>
      </c>
      <c r="H7" s="3"/>
    </row>
    <row r="9" spans="1:17" s="5" customFormat="1" ht="56.25" customHeight="1" x14ac:dyDescent="0.25">
      <c r="A9" s="6"/>
      <c r="B9" s="39" t="s">
        <v>10</v>
      </c>
      <c r="C9" s="39" t="s">
        <v>11</v>
      </c>
      <c r="D9" s="39" t="s">
        <v>12</v>
      </c>
      <c r="E9" s="39" t="s">
        <v>13</v>
      </c>
      <c r="F9" s="39" t="s">
        <v>14</v>
      </c>
      <c r="G9" s="39" t="s">
        <v>15</v>
      </c>
      <c r="H9" s="39" t="s">
        <v>16</v>
      </c>
      <c r="I9" s="39" t="s">
        <v>17</v>
      </c>
      <c r="J9" s="39" t="s">
        <v>18</v>
      </c>
      <c r="K9" s="39" t="s">
        <v>19</v>
      </c>
      <c r="L9" s="40" t="s">
        <v>20</v>
      </c>
      <c r="M9" s="39" t="s">
        <v>21</v>
      </c>
      <c r="N9" s="39" t="s">
        <v>22</v>
      </c>
      <c r="O9" s="39" t="s">
        <v>23</v>
      </c>
      <c r="P9" s="39" t="s">
        <v>24</v>
      </c>
      <c r="Q9" s="6"/>
    </row>
    <row r="10" spans="1:17" ht="13.5" thickBot="1" x14ac:dyDescent="0.3">
      <c r="B10" s="3"/>
      <c r="C10" s="21"/>
      <c r="D10" s="3"/>
      <c r="F10" s="3"/>
      <c r="H10" s="3"/>
      <c r="I10" s="3"/>
      <c r="J10" s="3"/>
      <c r="K10" s="4"/>
      <c r="M10" s="4"/>
      <c r="N10" s="4"/>
      <c r="O10" s="4"/>
      <c r="P10" s="4"/>
      <c r="Q10" s="4"/>
    </row>
    <row r="11" spans="1:17" ht="30" customHeight="1" x14ac:dyDescent="0.25">
      <c r="A11" s="57" t="s">
        <v>25</v>
      </c>
      <c r="B11" s="7">
        <f>$C$3</f>
        <v>15.35</v>
      </c>
      <c r="C11" s="22">
        <f>F7</f>
        <v>0.14360000000000001</v>
      </c>
      <c r="D11" s="7">
        <f t="shared" ref="D11:D17" si="0">SUM(B11)+SUM(B11*C11)</f>
        <v>17.554259999999999</v>
      </c>
      <c r="E11" s="8">
        <v>37.5</v>
      </c>
      <c r="F11" s="7">
        <f t="shared" ref="F11:F17" si="1">SUM(D11*E11)</f>
        <v>658.28475000000003</v>
      </c>
      <c r="G11" s="8">
        <v>14</v>
      </c>
      <c r="H11" s="7">
        <f t="shared" ref="H11:H17" si="2">SUM(F11*G11)</f>
        <v>9215.9865000000009</v>
      </c>
      <c r="I11" s="7">
        <v>6000</v>
      </c>
      <c r="J11" s="7">
        <f t="shared" ref="J11:J17" si="3">SUM(H11-I11)</f>
        <v>3215.9865000000009</v>
      </c>
      <c r="K11" s="9">
        <f t="shared" ref="K11:K17" si="4">SUM(J11/I11)</f>
        <v>0.53599775000000016</v>
      </c>
      <c r="M11" s="4"/>
      <c r="N11" s="4"/>
      <c r="O11" s="4"/>
      <c r="P11" s="4"/>
      <c r="Q11" s="4"/>
    </row>
    <row r="12" spans="1:17" ht="30" customHeight="1" x14ac:dyDescent="0.25">
      <c r="A12" s="58"/>
      <c r="B12" s="3">
        <f>$D$3</f>
        <v>18.239999999999998</v>
      </c>
      <c r="C12" s="21">
        <f>F7</f>
        <v>0.14360000000000001</v>
      </c>
      <c r="D12" s="3">
        <f t="shared" si="0"/>
        <v>20.859264</v>
      </c>
      <c r="E12" s="1">
        <v>37.5</v>
      </c>
      <c r="F12" s="3">
        <f t="shared" si="1"/>
        <v>782.22239999999999</v>
      </c>
      <c r="G12" s="1">
        <v>14</v>
      </c>
      <c r="H12" s="3">
        <f t="shared" si="2"/>
        <v>10951.113600000001</v>
      </c>
      <c r="I12" s="3">
        <v>6000</v>
      </c>
      <c r="J12" s="3">
        <f t="shared" si="3"/>
        <v>4951.1136000000006</v>
      </c>
      <c r="K12" s="10">
        <f t="shared" si="4"/>
        <v>0.82518560000000007</v>
      </c>
      <c r="M12" s="4"/>
      <c r="N12" s="4"/>
      <c r="O12" s="4"/>
      <c r="P12" s="4"/>
      <c r="Q12" s="4"/>
    </row>
    <row r="13" spans="1:17" ht="30" customHeight="1" thickBot="1" x14ac:dyDescent="0.3">
      <c r="A13" s="59"/>
      <c r="B13" s="11">
        <f>$E$3</f>
        <v>21.12</v>
      </c>
      <c r="C13" s="23">
        <f>F7</f>
        <v>0.14360000000000001</v>
      </c>
      <c r="D13" s="11">
        <f t="shared" si="0"/>
        <v>24.152832</v>
      </c>
      <c r="E13" s="12">
        <v>37.5</v>
      </c>
      <c r="F13" s="11">
        <f t="shared" si="1"/>
        <v>905.73120000000006</v>
      </c>
      <c r="G13" s="12">
        <v>14</v>
      </c>
      <c r="H13" s="11">
        <f t="shared" si="2"/>
        <v>12680.236800000001</v>
      </c>
      <c r="I13" s="11">
        <v>6000</v>
      </c>
      <c r="J13" s="11">
        <f t="shared" si="3"/>
        <v>6680.2368000000006</v>
      </c>
      <c r="K13" s="13">
        <f t="shared" si="4"/>
        <v>1.1133728000000001</v>
      </c>
      <c r="M13" s="4"/>
      <c r="N13" s="4"/>
      <c r="O13" s="4"/>
      <c r="P13" s="4"/>
      <c r="Q13" s="4"/>
    </row>
    <row r="14" spans="1:17" ht="13.5" thickBot="1" x14ac:dyDescent="0.3">
      <c r="B14" s="3"/>
      <c r="C14" s="21"/>
      <c r="D14" s="3"/>
      <c r="F14" s="3"/>
      <c r="H14" s="3"/>
      <c r="I14" s="3"/>
      <c r="J14" s="3"/>
      <c r="K14" s="4"/>
      <c r="M14" s="4"/>
      <c r="N14" s="4"/>
      <c r="O14" s="4"/>
      <c r="P14" s="4"/>
      <c r="Q14" s="4"/>
    </row>
    <row r="15" spans="1:17" ht="30" customHeight="1" x14ac:dyDescent="0.25">
      <c r="A15" s="57" t="s">
        <v>26</v>
      </c>
      <c r="B15" s="7">
        <f>$C$3</f>
        <v>15.35</v>
      </c>
      <c r="C15" s="22">
        <f>F7</f>
        <v>0.14360000000000001</v>
      </c>
      <c r="D15" s="7">
        <f t="shared" si="0"/>
        <v>17.554259999999999</v>
      </c>
      <c r="E15" s="8">
        <v>37.5</v>
      </c>
      <c r="F15" s="7">
        <f t="shared" si="1"/>
        <v>658.28475000000003</v>
      </c>
      <c r="G15" s="8">
        <v>16</v>
      </c>
      <c r="H15" s="7">
        <f t="shared" si="2"/>
        <v>10532.556</v>
      </c>
      <c r="I15" s="7">
        <v>6000</v>
      </c>
      <c r="J15" s="7">
        <f t="shared" si="3"/>
        <v>4532.5560000000005</v>
      </c>
      <c r="K15" s="9">
        <f t="shared" si="4"/>
        <v>0.75542600000000004</v>
      </c>
      <c r="M15" s="4"/>
      <c r="N15" s="4"/>
      <c r="O15" s="4"/>
      <c r="P15" s="4"/>
      <c r="Q15" s="4"/>
    </row>
    <row r="16" spans="1:17" ht="30" customHeight="1" x14ac:dyDescent="0.25">
      <c r="A16" s="58"/>
      <c r="B16" s="3">
        <f>$D$3</f>
        <v>18.239999999999998</v>
      </c>
      <c r="C16" s="21">
        <f>F7</f>
        <v>0.14360000000000001</v>
      </c>
      <c r="D16" s="3">
        <f t="shared" si="0"/>
        <v>20.859264</v>
      </c>
      <c r="E16" s="1">
        <v>37.5</v>
      </c>
      <c r="F16" s="3">
        <f t="shared" si="1"/>
        <v>782.22239999999999</v>
      </c>
      <c r="G16" s="1">
        <v>16</v>
      </c>
      <c r="H16" s="3">
        <f t="shared" si="2"/>
        <v>12515.5584</v>
      </c>
      <c r="I16" s="3">
        <v>6000</v>
      </c>
      <c r="J16" s="3">
        <f t="shared" si="3"/>
        <v>6515.5583999999999</v>
      </c>
      <c r="K16" s="10">
        <f t="shared" si="4"/>
        <v>1.0859264</v>
      </c>
      <c r="M16" s="4"/>
      <c r="N16" s="4"/>
      <c r="O16" s="4"/>
      <c r="P16" s="4"/>
      <c r="Q16" s="4"/>
    </row>
    <row r="17" spans="1:23" ht="30" customHeight="1" thickBot="1" x14ac:dyDescent="0.3">
      <c r="A17" s="59"/>
      <c r="B17" s="11">
        <f>$E$3</f>
        <v>21.12</v>
      </c>
      <c r="C17" s="23">
        <f>F7</f>
        <v>0.14360000000000001</v>
      </c>
      <c r="D17" s="11">
        <f t="shared" si="0"/>
        <v>24.152832</v>
      </c>
      <c r="E17" s="12">
        <v>37.5</v>
      </c>
      <c r="F17" s="11">
        <f t="shared" si="1"/>
        <v>905.73120000000006</v>
      </c>
      <c r="G17" s="12">
        <v>16</v>
      </c>
      <c r="H17" s="11">
        <f t="shared" si="2"/>
        <v>14491.699200000001</v>
      </c>
      <c r="I17" s="11">
        <v>6000</v>
      </c>
      <c r="J17" s="11">
        <f t="shared" si="3"/>
        <v>8491.6992000000009</v>
      </c>
      <c r="K17" s="13">
        <f t="shared" si="4"/>
        <v>1.4152832000000002</v>
      </c>
      <c r="M17" s="4"/>
      <c r="N17" s="4"/>
      <c r="O17" s="4"/>
      <c r="P17" s="4"/>
      <c r="Q17" s="4"/>
    </row>
    <row r="18" spans="1:23" x14ac:dyDescent="0.25">
      <c r="C18" s="21"/>
    </row>
    <row r="19" spans="1:23" ht="30" customHeight="1" x14ac:dyDescent="0.25">
      <c r="A19" s="66" t="s">
        <v>27</v>
      </c>
      <c r="B19" s="60">
        <v>15.35</v>
      </c>
      <c r="C19" s="54">
        <f>F7</f>
        <v>0.14360000000000001</v>
      </c>
      <c r="D19" s="63">
        <f>SUM(B19)+SUM(B19*C19)</f>
        <v>17.554259999999999</v>
      </c>
      <c r="E19" s="14"/>
      <c r="F19" s="15"/>
      <c r="G19" s="51">
        <v>14</v>
      </c>
      <c r="H19" s="15"/>
      <c r="I19" s="30"/>
      <c r="J19" s="24"/>
      <c r="K19" s="16"/>
      <c r="L19" s="33"/>
      <c r="M19" s="28"/>
      <c r="N19" s="28"/>
      <c r="O19" s="28"/>
      <c r="P19" s="28"/>
      <c r="Q19" s="28"/>
      <c r="R19" s="42" t="s">
        <v>28</v>
      </c>
      <c r="S19" s="43"/>
      <c r="T19" s="43"/>
      <c r="U19" s="43"/>
      <c r="V19" s="43"/>
      <c r="W19" s="44"/>
    </row>
    <row r="20" spans="1:23" ht="30" customHeight="1" x14ac:dyDescent="0.25">
      <c r="A20" s="67"/>
      <c r="B20" s="61"/>
      <c r="C20" s="55"/>
      <c r="D20" s="64"/>
      <c r="E20" s="1">
        <v>37.5</v>
      </c>
      <c r="F20" s="3">
        <f>SUM($D$19*E20)</f>
        <v>658.28475000000003</v>
      </c>
      <c r="G20" s="52"/>
      <c r="H20" s="3">
        <f>SUM(F20*$G$19)</f>
        <v>9215.9865000000009</v>
      </c>
      <c r="I20" s="38">
        <v>6000</v>
      </c>
      <c r="J20" s="25">
        <f>SUM(H20-$I$20)</f>
        <v>3215.9865000000009</v>
      </c>
      <c r="K20" s="17">
        <f>SUM(J20/$H$20)</f>
        <v>0.34895737965762003</v>
      </c>
      <c r="M20" s="3">
        <f>SUM(J20-L20)</f>
        <v>3215.9865000000009</v>
      </c>
      <c r="N20" s="4">
        <f>SUM(L20/H20)</f>
        <v>0</v>
      </c>
      <c r="O20" s="4">
        <f>SUM(M20/H20)</f>
        <v>0.34895737965762003</v>
      </c>
      <c r="P20" s="4">
        <f>SUM(I19/H20)</f>
        <v>0</v>
      </c>
      <c r="Q20" s="4">
        <f>SUM(N20:P20)</f>
        <v>0.34895737965762003</v>
      </c>
      <c r="R20" s="45"/>
      <c r="S20" s="46"/>
      <c r="T20" s="46"/>
      <c r="U20" s="46"/>
      <c r="V20" s="46"/>
      <c r="W20" s="47"/>
    </row>
    <row r="21" spans="1:23" ht="30" customHeight="1" x14ac:dyDescent="0.25">
      <c r="A21" s="67"/>
      <c r="B21" s="62"/>
      <c r="C21" s="56"/>
      <c r="D21" s="65"/>
      <c r="E21" s="2"/>
      <c r="F21" s="18"/>
      <c r="G21" s="53"/>
      <c r="H21" s="18"/>
      <c r="I21" s="31"/>
      <c r="J21" s="26"/>
      <c r="K21" s="19"/>
      <c r="L21" s="34"/>
      <c r="M21" s="29"/>
      <c r="N21" s="29"/>
      <c r="O21" s="29"/>
      <c r="P21" s="29"/>
      <c r="Q21" s="29"/>
      <c r="R21" s="48"/>
      <c r="S21" s="49"/>
      <c r="T21" s="49"/>
      <c r="U21" s="49"/>
      <c r="V21" s="49"/>
      <c r="W21" s="50"/>
    </row>
    <row r="22" spans="1:23" x14ac:dyDescent="0.25">
      <c r="A22" s="67"/>
    </row>
    <row r="23" spans="1:23" ht="30" customHeight="1" x14ac:dyDescent="0.25">
      <c r="A23" s="67"/>
      <c r="B23" s="24"/>
      <c r="C23" s="54">
        <f>F7</f>
        <v>0.14360000000000001</v>
      </c>
      <c r="D23" s="15"/>
      <c r="E23" s="14"/>
      <c r="F23" s="63">
        <f>SUM(H23/G23)</f>
        <v>375</v>
      </c>
      <c r="G23" s="51">
        <v>16</v>
      </c>
      <c r="H23" s="63">
        <f>SUM(I23+J23)</f>
        <v>6000</v>
      </c>
      <c r="I23" s="63">
        <v>6000</v>
      </c>
      <c r="J23" s="60"/>
      <c r="K23" s="71">
        <f>SUM(J23/I23)</f>
        <v>0</v>
      </c>
      <c r="L23" s="33"/>
      <c r="M23" s="28"/>
      <c r="N23" s="28"/>
      <c r="O23" s="28"/>
      <c r="P23" s="28"/>
      <c r="Q23" s="28"/>
      <c r="R23" s="42" t="s">
        <v>29</v>
      </c>
      <c r="S23" s="43"/>
      <c r="T23" s="43"/>
      <c r="U23" s="43"/>
      <c r="V23" s="43"/>
      <c r="W23" s="44"/>
    </row>
    <row r="24" spans="1:23" ht="30" customHeight="1" x14ac:dyDescent="0.25">
      <c r="A24" s="67"/>
      <c r="B24" s="25">
        <f t="shared" ref="B24" si="5">SUM(D24)/(1+$C$23)</f>
        <v>8.7443161944735923</v>
      </c>
      <c r="C24" s="55"/>
      <c r="D24" s="3">
        <f t="shared" ref="D24" si="6">SUM($F$23/E24)</f>
        <v>10</v>
      </c>
      <c r="E24" s="1">
        <v>37.5</v>
      </c>
      <c r="F24" s="64"/>
      <c r="G24" s="52"/>
      <c r="H24" s="64"/>
      <c r="I24" s="64"/>
      <c r="J24" s="61"/>
      <c r="K24" s="72"/>
      <c r="M24" s="4"/>
      <c r="N24" s="4"/>
      <c r="O24" s="4"/>
      <c r="P24" s="4"/>
      <c r="Q24" s="4"/>
      <c r="R24" s="45"/>
      <c r="S24" s="46"/>
      <c r="T24" s="46"/>
      <c r="U24" s="46"/>
      <c r="V24" s="46"/>
      <c r="W24" s="47"/>
    </row>
    <row r="25" spans="1:23" ht="30" customHeight="1" x14ac:dyDescent="0.25">
      <c r="A25" s="68"/>
      <c r="B25" s="26"/>
      <c r="C25" s="56"/>
      <c r="D25" s="18"/>
      <c r="E25" s="2"/>
      <c r="F25" s="65"/>
      <c r="G25" s="53"/>
      <c r="H25" s="65"/>
      <c r="I25" s="65"/>
      <c r="J25" s="62"/>
      <c r="K25" s="73"/>
      <c r="L25" s="34"/>
      <c r="M25" s="29"/>
      <c r="N25" s="29"/>
      <c r="O25" s="29"/>
      <c r="P25" s="29"/>
      <c r="Q25" s="29"/>
      <c r="R25" s="48"/>
      <c r="S25" s="49"/>
      <c r="T25" s="49"/>
      <c r="U25" s="49"/>
      <c r="V25" s="49"/>
      <c r="W25" s="50"/>
    </row>
  </sheetData>
  <mergeCells count="18">
    <mergeCell ref="B1:E1"/>
    <mergeCell ref="B5:E5"/>
    <mergeCell ref="K23:K25"/>
    <mergeCell ref="H23:H25"/>
    <mergeCell ref="F23:F25"/>
    <mergeCell ref="C23:C25"/>
    <mergeCell ref="G23:G25"/>
    <mergeCell ref="J23:J25"/>
    <mergeCell ref="I23:I25"/>
    <mergeCell ref="R19:W21"/>
    <mergeCell ref="R23:W25"/>
    <mergeCell ref="G19:G21"/>
    <mergeCell ref="C19:C21"/>
    <mergeCell ref="A11:A13"/>
    <mergeCell ref="A15:A17"/>
    <mergeCell ref="B19:B21"/>
    <mergeCell ref="D19:D21"/>
    <mergeCell ref="A19:A25"/>
  </mergeCells>
  <conditionalFormatting sqref="B23:B25">
    <cfRule type="cellIs" dxfId="1" priority="1" operator="greaterThanOrEqual">
      <formula>$C$3</formula>
    </cfRule>
    <cfRule type="cellIs" dxfId="0" priority="2" operator="lessThan">
      <formula>$C$3</formula>
    </cfRule>
  </conditionalFormatting>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USRA Calc - ESTIMATION ONLY</vt:lpstr>
    </vt:vector>
  </TitlesOfParts>
  <Manager/>
  <Company>University of Saskatchewan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Naughton, Peggy</dc:creator>
  <cp:keywords/>
  <dc:description/>
  <cp:lastModifiedBy>Houseman, Leah</cp:lastModifiedBy>
  <cp:revision/>
  <dcterms:created xsi:type="dcterms:W3CDTF">2021-04-07T21:26:25Z</dcterms:created>
  <dcterms:modified xsi:type="dcterms:W3CDTF">2025-11-24T21:13:48Z</dcterms:modified>
  <cp:category/>
  <cp:contentStatus/>
</cp:coreProperties>
</file>