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ade\ResearchServices\Common\Inst Prg\CFI\Projects in development\NAME ##### - Copy\Template docs\"/>
    </mc:Choice>
  </mc:AlternateContent>
  <xr:revisionPtr revIDLastSave="0" documentId="13_ncr:1_{6DE0F8D3-89C4-47AA-96E4-F6F77E65256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Capital Budget" sheetId="5" r:id="rId1"/>
    <sheet name="O&amp;M Budget" sheetId="6" r:id="rId2"/>
    <sheet name="CFI capital Budget-Sample" sheetId="4" state="hidden" r:id="rId3"/>
  </sheets>
  <definedNames>
    <definedName name="_xlnm.Print_Area" localSheetId="0">'Capital Budget'!$A$1:$N$102</definedName>
    <definedName name="_xlnm.Print_Area" localSheetId="2">'CFI capital Budget-Sample'!$A$1:$M$47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5" l="1"/>
  <c r="L73" i="5"/>
  <c r="L72" i="5"/>
  <c r="L71" i="5"/>
  <c r="L69" i="5"/>
  <c r="L68" i="5"/>
  <c r="L67" i="5"/>
  <c r="L66" i="5"/>
  <c r="L60" i="5"/>
  <c r="L61" i="5"/>
  <c r="L62" i="5"/>
  <c r="L63" i="5"/>
  <c r="L64" i="5"/>
  <c r="L59" i="5"/>
  <c r="L58" i="5"/>
  <c r="L57" i="5"/>
  <c r="L56" i="5"/>
  <c r="L55" i="5"/>
  <c r="L54" i="5"/>
  <c r="L53" i="5"/>
  <c r="L52" i="5"/>
  <c r="L50" i="5"/>
  <c r="L49" i="5"/>
  <c r="L48" i="5"/>
  <c r="L47" i="5"/>
  <c r="L46" i="5"/>
  <c r="L45" i="5"/>
  <c r="L44" i="5"/>
  <c r="L43" i="5"/>
  <c r="L41" i="5"/>
  <c r="L40" i="5"/>
  <c r="L39" i="5"/>
  <c r="L38" i="5"/>
  <c r="L37" i="5"/>
  <c r="L36" i="5"/>
  <c r="L35" i="5"/>
  <c r="L34" i="5"/>
  <c r="L33" i="5"/>
  <c r="L32" i="5"/>
  <c r="L31" i="5"/>
  <c r="L28" i="5"/>
  <c r="L29" i="5"/>
  <c r="L27" i="5"/>
  <c r="L26" i="5"/>
  <c r="L25" i="5"/>
  <c r="L24" i="5"/>
  <c r="L23" i="5"/>
  <c r="L22" i="5"/>
  <c r="L21" i="5"/>
  <c r="L20" i="5"/>
  <c r="L19" i="5"/>
  <c r="L10" i="5"/>
  <c r="L11" i="5"/>
  <c r="L12" i="5"/>
  <c r="L13" i="5"/>
  <c r="L14" i="5"/>
  <c r="L15" i="5"/>
  <c r="L16" i="5"/>
  <c r="L17" i="5"/>
  <c r="L9" i="5"/>
  <c r="K74" i="5"/>
  <c r="K73" i="5"/>
  <c r="K72" i="5"/>
  <c r="K71" i="5"/>
  <c r="K69" i="5"/>
  <c r="K68" i="5"/>
  <c r="K67" i="5"/>
  <c r="K66" i="5"/>
  <c r="K60" i="5"/>
  <c r="K61" i="5"/>
  <c r="K62" i="5"/>
  <c r="K63" i="5"/>
  <c r="K64" i="5"/>
  <c r="K59" i="5"/>
  <c r="K58" i="5"/>
  <c r="K57" i="5"/>
  <c r="K56" i="5"/>
  <c r="K55" i="5"/>
  <c r="K54" i="5"/>
  <c r="K53" i="5"/>
  <c r="K52" i="5"/>
  <c r="K50" i="5"/>
  <c r="K49" i="5"/>
  <c r="K48" i="5"/>
  <c r="K47" i="5"/>
  <c r="K46" i="5"/>
  <c r="K45" i="5"/>
  <c r="K44" i="5"/>
  <c r="K43" i="5"/>
  <c r="K41" i="5"/>
  <c r="K40" i="5"/>
  <c r="K39" i="5"/>
  <c r="K38" i="5"/>
  <c r="K37" i="5"/>
  <c r="K36" i="5"/>
  <c r="K35" i="5"/>
  <c r="K34" i="5"/>
  <c r="K33" i="5"/>
  <c r="K32" i="5"/>
  <c r="K31" i="5"/>
  <c r="K28" i="5"/>
  <c r="K29" i="5"/>
  <c r="K27" i="5"/>
  <c r="K26" i="5"/>
  <c r="K25" i="5"/>
  <c r="K24" i="5"/>
  <c r="K23" i="5"/>
  <c r="K22" i="5"/>
  <c r="K21" i="5"/>
  <c r="K20" i="5"/>
  <c r="K19" i="5"/>
  <c r="K11" i="5"/>
  <c r="K12" i="5"/>
  <c r="K13" i="5"/>
  <c r="K14" i="5"/>
  <c r="K15" i="5"/>
  <c r="K16" i="5"/>
  <c r="K17" i="5"/>
  <c r="K9" i="5"/>
  <c r="J74" i="5"/>
  <c r="J73" i="5"/>
  <c r="J72" i="5"/>
  <c r="J71" i="5"/>
  <c r="J69" i="5"/>
  <c r="J68" i="5"/>
  <c r="J67" i="5"/>
  <c r="J66" i="5"/>
  <c r="J60" i="5"/>
  <c r="J61" i="5"/>
  <c r="J62" i="5"/>
  <c r="J63" i="5"/>
  <c r="J64" i="5"/>
  <c r="J59" i="5"/>
  <c r="J58" i="5"/>
  <c r="J57" i="5"/>
  <c r="J56" i="5"/>
  <c r="J55" i="5"/>
  <c r="J54" i="5"/>
  <c r="J53" i="5"/>
  <c r="J52" i="5"/>
  <c r="J49" i="5"/>
  <c r="J50" i="5"/>
  <c r="J48" i="5"/>
  <c r="J47" i="5"/>
  <c r="J46" i="5"/>
  <c r="J45" i="5"/>
  <c r="J44" i="5"/>
  <c r="J43" i="5"/>
  <c r="J41" i="5"/>
  <c r="J40" i="5"/>
  <c r="J39" i="5"/>
  <c r="J38" i="5"/>
  <c r="J37" i="5"/>
  <c r="J36" i="5"/>
  <c r="J35" i="5"/>
  <c r="J34" i="5"/>
  <c r="J33" i="5"/>
  <c r="J32" i="5"/>
  <c r="J31" i="5"/>
  <c r="J28" i="5"/>
  <c r="J29" i="5"/>
  <c r="J27" i="5"/>
  <c r="J26" i="5"/>
  <c r="J25" i="5"/>
  <c r="J24" i="5"/>
  <c r="J23" i="5"/>
  <c r="J22" i="5"/>
  <c r="J21" i="5"/>
  <c r="J20" i="5"/>
  <c r="J19" i="5"/>
  <c r="J10" i="5"/>
  <c r="J11" i="5"/>
  <c r="J12" i="5"/>
  <c r="J13" i="5"/>
  <c r="J14" i="5"/>
  <c r="J15" i="5"/>
  <c r="J16" i="5"/>
  <c r="J17" i="5"/>
  <c r="J9" i="5"/>
  <c r="B19" i="6"/>
  <c r="G18" i="6"/>
  <c r="G17" i="6"/>
  <c r="G16" i="6"/>
  <c r="G15" i="6"/>
  <c r="G14" i="6"/>
  <c r="G13" i="6"/>
  <c r="F12" i="6"/>
  <c r="F19" i="6" s="1"/>
  <c r="E12" i="6"/>
  <c r="E19" i="6" s="1"/>
  <c r="D12" i="6"/>
  <c r="D19" i="6" s="1"/>
  <c r="C12" i="6"/>
  <c r="C19" i="6" s="1"/>
  <c r="B12" i="6"/>
  <c r="G12" i="6" s="1"/>
  <c r="G19" i="6" s="1"/>
  <c r="F9" i="6"/>
  <c r="E9" i="6"/>
  <c r="D9" i="6"/>
  <c r="C9" i="6"/>
  <c r="B9" i="6"/>
  <c r="G8" i="6"/>
  <c r="G7" i="6"/>
  <c r="G6" i="6"/>
  <c r="G5" i="6"/>
  <c r="G4" i="6"/>
  <c r="G9" i="6" s="1"/>
  <c r="L65" i="5"/>
  <c r="H72" i="5"/>
  <c r="H60" i="5"/>
  <c r="H47" i="5"/>
  <c r="H43" i="5"/>
  <c r="H34" i="5"/>
  <c r="H29" i="5"/>
  <c r="H25" i="5"/>
  <c r="H21" i="5"/>
  <c r="F65" i="5"/>
  <c r="F74" i="5"/>
  <c r="H74" i="5" s="1"/>
  <c r="F73" i="5"/>
  <c r="F72" i="5"/>
  <c r="F71" i="5"/>
  <c r="F69" i="5"/>
  <c r="H69" i="5" s="1"/>
  <c r="F68" i="5"/>
  <c r="H68" i="5" s="1"/>
  <c r="F67" i="5"/>
  <c r="H67" i="5" s="1"/>
  <c r="F66" i="5"/>
  <c r="F64" i="5"/>
  <c r="F63" i="5"/>
  <c r="H63" i="5" s="1"/>
  <c r="M63" i="5" s="1"/>
  <c r="F62" i="5"/>
  <c r="F61" i="5"/>
  <c r="H61" i="5" s="1"/>
  <c r="F60" i="5"/>
  <c r="F59" i="5"/>
  <c r="H59" i="5" s="1"/>
  <c r="F58" i="5"/>
  <c r="F57" i="5"/>
  <c r="F56" i="5"/>
  <c r="F55" i="5"/>
  <c r="F54" i="5"/>
  <c r="H54" i="5" s="1"/>
  <c r="F53" i="5"/>
  <c r="H53" i="5" s="1"/>
  <c r="F52" i="5"/>
  <c r="F50" i="5"/>
  <c r="F49" i="5"/>
  <c r="F48" i="5"/>
  <c r="F47" i="5"/>
  <c r="F46" i="5"/>
  <c r="F45" i="5"/>
  <c r="H45" i="5" s="1"/>
  <c r="F44" i="5"/>
  <c r="H44" i="5" s="1"/>
  <c r="F43" i="5"/>
  <c r="F41" i="5"/>
  <c r="H41" i="5" s="1"/>
  <c r="F40" i="5"/>
  <c r="H40" i="5" s="1"/>
  <c r="F39" i="5"/>
  <c r="H39" i="5" s="1"/>
  <c r="F38" i="5"/>
  <c r="F37" i="5"/>
  <c r="F36" i="5"/>
  <c r="H36" i="5" s="1"/>
  <c r="M36" i="5" s="1"/>
  <c r="F35" i="5"/>
  <c r="F34" i="5"/>
  <c r="F33" i="5"/>
  <c r="H33" i="5" s="1"/>
  <c r="F32" i="5"/>
  <c r="H32" i="5" s="1"/>
  <c r="F31" i="5"/>
  <c r="F29" i="5"/>
  <c r="F28" i="5"/>
  <c r="F27" i="5"/>
  <c r="H27" i="5" s="1"/>
  <c r="F26" i="5"/>
  <c r="H26" i="5" s="1"/>
  <c r="F25" i="5"/>
  <c r="F24" i="5"/>
  <c r="H24" i="5" s="1"/>
  <c r="F23" i="5"/>
  <c r="H23" i="5" s="1"/>
  <c r="F22" i="5"/>
  <c r="H22" i="5" s="1"/>
  <c r="F21" i="5"/>
  <c r="F20" i="5"/>
  <c r="H20" i="5" s="1"/>
  <c r="F17" i="5"/>
  <c r="H17" i="5" s="1"/>
  <c r="F16" i="5"/>
  <c r="F15" i="5"/>
  <c r="H15" i="5" s="1"/>
  <c r="F14" i="5"/>
  <c r="F13" i="5"/>
  <c r="H13" i="5" s="1"/>
  <c r="F12" i="5"/>
  <c r="F11" i="5"/>
  <c r="F10" i="5"/>
  <c r="H10" i="5" s="1"/>
  <c r="K10" i="5" l="1"/>
  <c r="M10" i="5" s="1"/>
  <c r="L51" i="5"/>
  <c r="M67" i="5"/>
  <c r="M41" i="5"/>
  <c r="F51" i="5"/>
  <c r="M13" i="5"/>
  <c r="H38" i="5"/>
  <c r="M38" i="5" s="1"/>
  <c r="M15" i="5"/>
  <c r="M43" i="5"/>
  <c r="M56" i="5"/>
  <c r="H56" i="5"/>
  <c r="L42" i="5"/>
  <c r="H64" i="5"/>
  <c r="M64" i="5" s="1"/>
  <c r="L30" i="5"/>
  <c r="L70" i="5"/>
  <c r="M47" i="5"/>
  <c r="M60" i="5"/>
  <c r="H52" i="5"/>
  <c r="M52" i="5" s="1"/>
  <c r="M50" i="5"/>
  <c r="M73" i="5"/>
  <c r="H16" i="5"/>
  <c r="M16" i="5" s="1"/>
  <c r="M61" i="5"/>
  <c r="H11" i="5"/>
  <c r="M11" i="5" s="1"/>
  <c r="H28" i="5"/>
  <c r="M28" i="5" s="1"/>
  <c r="H37" i="5"/>
  <c r="M37" i="5" s="1"/>
  <c r="H46" i="5"/>
  <c r="M46" i="5" s="1"/>
  <c r="H55" i="5"/>
  <c r="M55" i="5" s="1"/>
  <c r="H73" i="5"/>
  <c r="M32" i="5"/>
  <c r="M59" i="5"/>
  <c r="M39" i="5"/>
  <c r="H31" i="5"/>
  <c r="H48" i="5"/>
  <c r="M48" i="5" s="1"/>
  <c r="H57" i="5"/>
  <c r="M57" i="5" s="1"/>
  <c r="H66" i="5"/>
  <c r="M17" i="5"/>
  <c r="M40" i="5"/>
  <c r="M72" i="5"/>
  <c r="M44" i="5"/>
  <c r="F30" i="5"/>
  <c r="H14" i="5"/>
  <c r="M14" i="5" s="1"/>
  <c r="H49" i="5"/>
  <c r="M49" i="5" s="1"/>
  <c r="H58" i="5"/>
  <c r="M58" i="5" s="1"/>
  <c r="M33" i="5"/>
  <c r="M45" i="5"/>
  <c r="M53" i="5"/>
  <c r="M68" i="5"/>
  <c r="H12" i="5"/>
  <c r="H50" i="5"/>
  <c r="M34" i="5"/>
  <c r="F70" i="5"/>
  <c r="H35" i="5"/>
  <c r="M35" i="5" s="1"/>
  <c r="H71" i="5"/>
  <c r="M54" i="5"/>
  <c r="M69" i="5"/>
  <c r="M74" i="5"/>
  <c r="H62" i="5"/>
  <c r="M62" i="5" s="1"/>
  <c r="M26" i="5"/>
  <c r="H30" i="5" l="1"/>
  <c r="H42" i="5"/>
  <c r="H51" i="5"/>
  <c r="M71" i="5"/>
  <c r="M70" i="5" s="1"/>
  <c r="K70" i="5"/>
  <c r="K51" i="5"/>
  <c r="M51" i="5"/>
  <c r="K65" i="5"/>
  <c r="M66" i="5"/>
  <c r="M65" i="5" s="1"/>
  <c r="K42" i="5"/>
  <c r="M23" i="5"/>
  <c r="M42" i="5"/>
  <c r="M12" i="5"/>
  <c r="M24" i="5"/>
  <c r="M27" i="5"/>
  <c r="K30" i="5" l="1"/>
  <c r="M31" i="5"/>
  <c r="M30" i="5" s="1"/>
  <c r="M25" i="5"/>
  <c r="M20" i="5" l="1"/>
  <c r="M21" i="5"/>
  <c r="L83" i="5" l="1"/>
  <c r="L82" i="5"/>
  <c r="L81" i="5"/>
  <c r="L80" i="5"/>
  <c r="L79" i="5"/>
  <c r="L78" i="5"/>
  <c r="L77" i="5"/>
  <c r="L8" i="5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C16" i="4"/>
  <c r="F16" i="4" s="1"/>
  <c r="F83" i="5"/>
  <c r="H83" i="5" s="1"/>
  <c r="F82" i="5"/>
  <c r="H82" i="5" s="1"/>
  <c r="F81" i="5"/>
  <c r="H81" i="5" s="1"/>
  <c r="F80" i="5"/>
  <c r="H80" i="5" s="1"/>
  <c r="F79" i="5"/>
  <c r="H79" i="5" s="1"/>
  <c r="F78" i="5"/>
  <c r="H78" i="5" s="1"/>
  <c r="F77" i="5"/>
  <c r="H77" i="5" s="1"/>
  <c r="F19" i="5"/>
  <c r="F9" i="5"/>
  <c r="F8" i="5" s="1"/>
  <c r="F13" i="4"/>
  <c r="H13" i="4" s="1"/>
  <c r="J13" i="4"/>
  <c r="L13" i="4" s="1"/>
  <c r="F14" i="4"/>
  <c r="H14" i="4" s="1"/>
  <c r="F15" i="4"/>
  <c r="H15" i="4" s="1"/>
  <c r="J15" i="4" s="1"/>
  <c r="L15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J23" i="4" s="1"/>
  <c r="L23" i="4" s="1"/>
  <c r="F24" i="4"/>
  <c r="H24" i="4" s="1"/>
  <c r="F25" i="4"/>
  <c r="H25" i="4" s="1"/>
  <c r="F26" i="4"/>
  <c r="H26" i="4" s="1"/>
  <c r="J26" i="4"/>
  <c r="L26" i="4" s="1"/>
  <c r="F27" i="4"/>
  <c r="H27" i="4" s="1"/>
  <c r="F17" i="4"/>
  <c r="H17" i="4" s="1"/>
  <c r="J17" i="4"/>
  <c r="C10" i="4"/>
  <c r="F10" i="4" s="1"/>
  <c r="F12" i="4"/>
  <c r="H12" i="4" s="1"/>
  <c r="F9" i="4"/>
  <c r="H9" i="4" s="1"/>
  <c r="F11" i="4"/>
  <c r="H11" i="4" s="1"/>
  <c r="J11" i="4"/>
  <c r="L11" i="4" s="1"/>
  <c r="J21" i="4"/>
  <c r="L21" i="4" s="1"/>
  <c r="J27" i="4"/>
  <c r="L27" i="4" s="1"/>
  <c r="J22" i="4"/>
  <c r="L22" i="4" s="1"/>
  <c r="J24" i="4"/>
  <c r="L24" i="4" s="1"/>
  <c r="H16" i="4" l="1"/>
  <c r="J16" i="4" s="1"/>
  <c r="H10" i="4"/>
  <c r="J10" i="4"/>
  <c r="L10" i="4" s="1"/>
  <c r="H19" i="5"/>
  <c r="H18" i="5" s="1"/>
  <c r="F18" i="5"/>
  <c r="J25" i="4"/>
  <c r="L25" i="4" s="1"/>
  <c r="L18" i="5"/>
  <c r="L84" i="5" s="1"/>
  <c r="C99" i="5" s="1"/>
  <c r="J9" i="4"/>
  <c r="L9" i="4" s="1"/>
  <c r="J12" i="4"/>
  <c r="L12" i="4" s="1"/>
  <c r="J18" i="4"/>
  <c r="L18" i="4" s="1"/>
  <c r="J20" i="4"/>
  <c r="L20" i="4" s="1"/>
  <c r="J14" i="4"/>
  <c r="L14" i="4" s="1"/>
  <c r="J19" i="4"/>
  <c r="L19" i="4" s="1"/>
  <c r="H9" i="5"/>
  <c r="H8" i="5" s="1"/>
  <c r="K81" i="5"/>
  <c r="M81" i="5" s="1"/>
  <c r="K77" i="5"/>
  <c r="M77" i="5" s="1"/>
  <c r="K82" i="5"/>
  <c r="M82" i="5" s="1"/>
  <c r="M29" i="5"/>
  <c r="M22" i="5"/>
  <c r="K79" i="5"/>
  <c r="M79" i="5" s="1"/>
  <c r="K83" i="5"/>
  <c r="M83" i="5" s="1"/>
  <c r="K78" i="5"/>
  <c r="M78" i="5" s="1"/>
  <c r="K80" i="5"/>
  <c r="M80" i="5" s="1"/>
  <c r="L17" i="4"/>
  <c r="K28" i="4"/>
  <c r="C43" i="4" s="1"/>
  <c r="K8" i="5" l="1"/>
  <c r="L16" i="4"/>
  <c r="J28" i="4"/>
  <c r="K18" i="5"/>
  <c r="M9" i="5"/>
  <c r="M8" i="5" s="1"/>
  <c r="M19" i="5"/>
  <c r="M18" i="5" s="1"/>
  <c r="L28" i="4"/>
  <c r="C44" i="4" s="1"/>
  <c r="C45" i="4" s="1"/>
  <c r="K84" i="5" l="1"/>
  <c r="M84" i="5"/>
  <c r="P62" i="5"/>
  <c r="C46" i="4"/>
  <c r="C100" i="5" l="1"/>
  <c r="G21" i="6" s="1"/>
  <c r="G22" i="6" s="1"/>
  <c r="C101" i="5" l="1"/>
  <c r="C102" i="5" s="1"/>
</calcChain>
</file>

<file path=xl/sharedStrings.xml><?xml version="1.0" encoding="utf-8"?>
<sst xmlns="http://schemas.openxmlformats.org/spreadsheetml/2006/main" count="184" uniqueCount="126">
  <si>
    <t>FMD</t>
  </si>
  <si>
    <t>New Faculty Start-Up</t>
  </si>
  <si>
    <t>Total</t>
  </si>
  <si>
    <t>CFI (40% of total)</t>
  </si>
  <si>
    <t>Under (over) funded</t>
  </si>
  <si>
    <t>Algal functional genomics system</t>
  </si>
  <si>
    <t>PCR Unit and Thermocycler</t>
  </si>
  <si>
    <t>Bio-Rad</t>
  </si>
  <si>
    <t>computer for PCR</t>
  </si>
  <si>
    <t>CCS</t>
  </si>
  <si>
    <t>Cryostorage Unit</t>
  </si>
  <si>
    <t>Fischer Sci</t>
  </si>
  <si>
    <t>DiaMed</t>
  </si>
  <si>
    <t>Algal photosynthetic analysis system</t>
  </si>
  <si>
    <t>Modulated chlorophyl system (fluorometer)</t>
  </si>
  <si>
    <t>Heinz-Walz</t>
  </si>
  <si>
    <t>PP Systems</t>
  </si>
  <si>
    <t>Computer controlled liquid phase O2 electrode</t>
  </si>
  <si>
    <t>Extended Warranty</t>
  </si>
  <si>
    <t>Renovations</t>
  </si>
  <si>
    <t xml:space="preserve">cell growth cabinets </t>
  </si>
  <si>
    <t xml:space="preserve">chromatography refrigerator </t>
  </si>
  <si>
    <t>Total CFI Eligible Cost (Cash + In Kind)</t>
  </si>
  <si>
    <t xml:space="preserve">List Price or Academic Price </t>
  </si>
  <si>
    <t>Line Item Title / sub item(s)</t>
  </si>
  <si>
    <t>Supplier</t>
  </si>
  <si>
    <t xml:space="preserve">   install plug-in </t>
  </si>
  <si>
    <t>Contributions/Funding</t>
  </si>
  <si>
    <t>Other Funding Source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</si>
  <si>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</si>
  <si>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</si>
  <si>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</si>
  <si>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</si>
  <si>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</si>
  <si>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</si>
  <si>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</si>
  <si>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</si>
  <si>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</si>
  <si>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</si>
  <si>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List price             minus discounts  minus CFI In Kind</t>
  </si>
  <si>
    <t>Shipping + other costs</t>
  </si>
  <si>
    <t>Other Colleges/Departments</t>
  </si>
  <si>
    <t>Industry</t>
  </si>
  <si>
    <t>SHRF</t>
  </si>
  <si>
    <t>Note:  Applicants only need to complete the sources of funding not in grey; the grey  sources are formula driven and will auto fill.</t>
  </si>
  <si>
    <t>Exchange  Rate         (see below)</t>
  </si>
  <si>
    <t>CAD = 1.00</t>
  </si>
  <si>
    <t>Other currencies - inquire about rate</t>
  </si>
  <si>
    <t>Standard Discounts  (See Note)</t>
  </si>
  <si>
    <t>CFI  In-kind  (See Note)</t>
  </si>
  <si>
    <t>Note  Column B:</t>
  </si>
  <si>
    <t>Standard discounts include any discounts that are offered routinely such as:</t>
  </si>
  <si>
    <t>educational, academic, institutional, volume discounts, pre-pay discounts</t>
  </si>
  <si>
    <t>Note Column C:</t>
  </si>
  <si>
    <t>This is considered a contribution from the supplier that can be counted on as matching funding</t>
  </si>
  <si>
    <t>Total      Cash Cost x Exchange Rate</t>
  </si>
  <si>
    <t>CFI In-Kind</t>
  </si>
  <si>
    <t>Note:  Applicants only need to complete columns A,B,C,E and G; the grey  columns are formula driven and will auto fill.</t>
  </si>
  <si>
    <t>CFI In-Kind is a specially negotiated discount from the supplier.</t>
  </si>
  <si>
    <t>CFI In-kind x Exchange Rate</t>
  </si>
  <si>
    <t>Secured</t>
  </si>
  <si>
    <t>Expected</t>
  </si>
  <si>
    <t>Status</t>
  </si>
  <si>
    <t>ISF Contribution (Centrally administered)</t>
  </si>
  <si>
    <t>USD = 1.45</t>
  </si>
  <si>
    <t>Taxes      (fed 1.65% +prov 6%)</t>
  </si>
  <si>
    <t>Taxes       (fed 1.65% +prov 6%)</t>
  </si>
  <si>
    <t>BUDGET PRICING TEMPLATE SAMPLE v2018</t>
  </si>
  <si>
    <t>Research Project:xxxxxxxxxxxxxxxxxx</t>
  </si>
  <si>
    <t xml:space="preserve">Line Item  # 1. Equipment </t>
  </si>
  <si>
    <t xml:space="preserve">Line Item # 3. Software </t>
  </si>
  <si>
    <t xml:space="preserve">Line Item # 4. Extended Warranty </t>
  </si>
  <si>
    <t xml:space="preserve">Line Item # 5. Renovations </t>
  </si>
  <si>
    <t>Indirect ( Non Construction)</t>
  </si>
  <si>
    <t xml:space="preserve">Direct Costs ( Construction: Architectural , Electrical Mechanical ( Labour and Materials ) ) </t>
  </si>
  <si>
    <t xml:space="preserve">Soft Costs ( ie Consultants/Project Managers </t>
  </si>
  <si>
    <t>Line Item # 6. Furniture ( Lab Furniture )</t>
  </si>
  <si>
    <t xml:space="preserve">Line Item # 7. Initial Training </t>
  </si>
  <si>
    <t xml:space="preserve">Place Holder For TACO </t>
  </si>
  <si>
    <t>Place Holder For CSA</t>
  </si>
  <si>
    <t xml:space="preserve">Researcher </t>
  </si>
  <si>
    <t>Notes:</t>
  </si>
  <si>
    <t>Operations and maintenance budget summary</t>
  </si>
  <si>
    <t>Personnel</t>
  </si>
  <si>
    <t>supplies</t>
  </si>
  <si>
    <t>maintenance &amp; repairs</t>
  </si>
  <si>
    <t>services</t>
  </si>
  <si>
    <t>Other (specify)</t>
  </si>
  <si>
    <t>Funding sources</t>
  </si>
  <si>
    <t>Institutional contributions</t>
  </si>
  <si>
    <t>Infrastructure Operating Fund (IOF)</t>
  </si>
  <si>
    <t>College Funding</t>
  </si>
  <si>
    <t>Dept funding</t>
  </si>
  <si>
    <t>Other organizations</t>
  </si>
  <si>
    <t>User fees</t>
  </si>
  <si>
    <t>IOF available to the project</t>
  </si>
  <si>
    <t xml:space="preserve">College of </t>
  </si>
  <si>
    <t xml:space="preserve">Dept of </t>
  </si>
  <si>
    <t>CFI capital ask</t>
  </si>
  <si>
    <t>Industry Partner (specify)</t>
  </si>
  <si>
    <t>Other Eligible Funding Source</t>
  </si>
  <si>
    <t xml:space="preserve">SHRF </t>
  </si>
  <si>
    <t xml:space="preserve">Line Item # 2.  Equipment </t>
  </si>
  <si>
    <t>Status options:</t>
  </si>
  <si>
    <t>waiting on documentation</t>
  </si>
  <si>
    <t>CFI In Kind is a specially negotiated discount from the supplier.
This is considered a contribution from the supplier that can be counted on as matching funding</t>
  </si>
  <si>
    <t>Standard discounts include any discounts that are offered routinely such as:
educational, academic, institutional, volume discounts, pre-pay discounts</t>
  </si>
  <si>
    <t>Standard Discounts  (See Note 1)</t>
  </si>
  <si>
    <t>CFI  In-kind  (See Note 2)</t>
  </si>
  <si>
    <t>CFI (Upto 40% of total) (See Note 3)</t>
  </si>
  <si>
    <t>Note 1:</t>
  </si>
  <si>
    <t>Note 2:</t>
  </si>
  <si>
    <t>Note 3:</t>
  </si>
  <si>
    <t>BUDGET PRICING TEMPLATE v2024</t>
  </si>
  <si>
    <t>The maximum CFI funding is 40% of the total eligible project costs; however, the full percentage is not guaranteed. Internal CFI Advisory Committee will make a recommendation.</t>
  </si>
  <si>
    <t>Year 1</t>
  </si>
  <si>
    <t>Year 2</t>
  </si>
  <si>
    <t>Year 3</t>
  </si>
  <si>
    <t>Year 4</t>
  </si>
  <si>
    <t>Year 5</t>
  </si>
  <si>
    <t>Costs</t>
  </si>
  <si>
    <t>(K)</t>
  </si>
  <si>
    <t>Inflation  Rate 
(see below)</t>
  </si>
  <si>
    <t>CAD =</t>
  </si>
  <si>
    <t>USD =</t>
  </si>
  <si>
    <t>Inflation Rate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</si>
</sst>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2" fillId="0" borderId="2" xfId="0" applyFont="1" applyBorder="1"/>
    <xf numFmtId="4" fontId="0" fillId="0" borderId="2" xfId="0" applyNumberFormat="1" applyBorder="1" applyAlignment="1">
      <alignment horizontal="right"/>
    </xf>
    <xf numFmtId="165" fontId="1" fillId="0" borderId="0" xfId="1" applyNumberFormat="1" applyFont="1"/>
    <xf numFmtId="165" fontId="1" fillId="0" borderId="0" xfId="1" applyNumberFormat="1" applyFont="1" applyAlignment="1">
      <alignment horizontal="right"/>
    </xf>
    <xf numFmtId="165" fontId="1" fillId="0" borderId="2" xfId="1" applyNumberFormat="1" applyFont="1" applyBorder="1"/>
    <xf numFmtId="0" fontId="4" fillId="0" borderId="0" xfId="0" applyFont="1"/>
    <xf numFmtId="43" fontId="0" fillId="0" borderId="0" xfId="0" applyNumberFormat="1"/>
    <xf numFmtId="43" fontId="2" fillId="0" borderId="1" xfId="0" applyNumberFormat="1" applyFont="1" applyBorder="1" applyAlignment="1">
      <alignment horizontal="center" wrapText="1"/>
    </xf>
    <xf numFmtId="43" fontId="2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3" fontId="5" fillId="0" borderId="0" xfId="0" applyNumberFormat="1" applyFont="1"/>
    <xf numFmtId="43" fontId="5" fillId="0" borderId="2" xfId="0" applyNumberFormat="1" applyFont="1" applyBorder="1" applyAlignment="1">
      <alignment horizontal="right"/>
    </xf>
    <xf numFmtId="43" fontId="2" fillId="2" borderId="0" xfId="0" applyNumberFormat="1" applyFont="1" applyFill="1" applyAlignment="1">
      <alignment horizontal="center"/>
    </xf>
    <xf numFmtId="165" fontId="1" fillId="2" borderId="0" xfId="1" applyNumberFormat="1" applyFont="1" applyFill="1"/>
    <xf numFmtId="43" fontId="2" fillId="2" borderId="0" xfId="0" applyNumberFormat="1" applyFont="1" applyFill="1" applyAlignment="1">
      <alignment horizontal="center" wrapText="1"/>
    </xf>
    <xf numFmtId="43" fontId="0" fillId="2" borderId="0" xfId="0" applyNumberFormat="1" applyFill="1"/>
    <xf numFmtId="0" fontId="0" fillId="0" borderId="0" xfId="0" applyAlignment="1">
      <alignment horizontal="left" wrapText="1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15" fontId="0" fillId="0" borderId="0" xfId="0" applyNumberFormat="1"/>
    <xf numFmtId="0" fontId="0" fillId="0" borderId="2" xfId="0" applyBorder="1" applyAlignment="1">
      <alignment horizontal="right"/>
    </xf>
    <xf numFmtId="43" fontId="0" fillId="0" borderId="2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0" xfId="0" applyFont="1"/>
    <xf numFmtId="49" fontId="5" fillId="0" borderId="0" xfId="0" applyNumberFormat="1" applyFont="1" applyAlignment="1">
      <alignment horizontal="left" vertical="top" wrapText="1" indent="2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 indent="2"/>
    </xf>
    <xf numFmtId="4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wrapText="1"/>
    </xf>
    <xf numFmtId="49" fontId="5" fillId="0" borderId="0" xfId="0" quotePrefix="1" applyNumberFormat="1" applyFont="1" applyAlignment="1">
      <alignment horizontal="left" vertical="top" wrapText="1"/>
    </xf>
    <xf numFmtId="43" fontId="0" fillId="2" borderId="2" xfId="0" applyNumberFormat="1" applyFill="1" applyBorder="1" applyAlignment="1">
      <alignment horizontal="right"/>
    </xf>
    <xf numFmtId="43" fontId="0" fillId="0" borderId="1" xfId="0" applyNumberFormat="1" applyBorder="1" applyAlignment="1">
      <alignment horizontal="right"/>
    </xf>
    <xf numFmtId="165" fontId="1" fillId="2" borderId="2" xfId="1" applyNumberFormat="1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0" fontId="7" fillId="0" borderId="0" xfId="0" applyFont="1"/>
    <xf numFmtId="0" fontId="0" fillId="2" borderId="0" xfId="0" applyFill="1"/>
    <xf numFmtId="0" fontId="0" fillId="2" borderId="1" xfId="0" applyFill="1" applyBorder="1"/>
    <xf numFmtId="165" fontId="0" fillId="2" borderId="0" xfId="0" applyNumberFormat="1" applyFill="1" applyProtection="1">
      <protection locked="0"/>
    </xf>
    <xf numFmtId="43" fontId="2" fillId="0" borderId="0" xfId="0" applyNumberFormat="1" applyFont="1" applyAlignment="1">
      <alignment horizontal="center" wrapText="1"/>
    </xf>
    <xf numFmtId="0" fontId="8" fillId="0" borderId="1" xfId="0" applyFont="1" applyBorder="1"/>
    <xf numFmtId="43" fontId="0" fillId="0" borderId="0" xfId="0" applyNumberFormat="1" applyAlignment="1">
      <alignment horizontal="left"/>
    </xf>
    <xf numFmtId="0" fontId="9" fillId="0" borderId="0" xfId="0" applyFont="1"/>
    <xf numFmtId="43" fontId="10" fillId="0" borderId="0" xfId="0" applyNumberFormat="1" applyFont="1" applyAlignment="1">
      <alignment horizontal="right"/>
    </xf>
    <xf numFmtId="43" fontId="2" fillId="0" borderId="1" xfId="0" applyNumberFormat="1" applyFont="1" applyBorder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" fontId="3" fillId="0" borderId="0" xfId="0" applyNumberFormat="1" applyFont="1" applyAlignment="1">
      <alignment horizontal="right"/>
    </xf>
    <xf numFmtId="43" fontId="3" fillId="0" borderId="0" xfId="0" applyNumberFormat="1" applyFont="1"/>
    <xf numFmtId="0" fontId="3" fillId="2" borderId="0" xfId="0" applyFont="1" applyFill="1"/>
    <xf numFmtId="165" fontId="3" fillId="2" borderId="0" xfId="0" applyNumberFormat="1" applyFont="1" applyFill="1" applyProtection="1">
      <protection locked="0"/>
    </xf>
    <xf numFmtId="166" fontId="5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164" fontId="0" fillId="0" borderId="0" xfId="0" applyNumberFormat="1"/>
    <xf numFmtId="4" fontId="0" fillId="0" borderId="0" xfId="0" applyNumberFormat="1"/>
    <xf numFmtId="9" fontId="0" fillId="0" borderId="0" xfId="2" applyFont="1"/>
    <xf numFmtId="0" fontId="11" fillId="0" borderId="0" xfId="0" applyFont="1"/>
    <xf numFmtId="43" fontId="7" fillId="0" borderId="0" xfId="0" applyNumberFormat="1" applyFont="1"/>
    <xf numFmtId="0" fontId="6" fillId="0" borderId="3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43" fontId="0" fillId="0" borderId="4" xfId="0" applyNumberFormat="1" applyBorder="1"/>
    <xf numFmtId="43" fontId="2" fillId="2" borderId="4" xfId="0" applyNumberFormat="1" applyFont="1" applyFill="1" applyBorder="1"/>
    <xf numFmtId="43" fontId="2" fillId="0" borderId="4" xfId="0" applyNumberFormat="1" applyFont="1" applyBorder="1"/>
    <xf numFmtId="0" fontId="6" fillId="0" borderId="3" xfId="0" applyFont="1" applyBorder="1"/>
    <xf numFmtId="0" fontId="0" fillId="0" borderId="4" xfId="0" applyBorder="1" applyAlignment="1">
      <alignment wrapText="1"/>
    </xf>
    <xf numFmtId="0" fontId="0" fillId="0" borderId="4" xfId="0" applyBorder="1"/>
    <xf numFmtId="43" fontId="0" fillId="0" borderId="4" xfId="0" applyNumberForma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2" fillId="0" borderId="4" xfId="0" applyNumberFormat="1" applyFont="1" applyBorder="1" applyAlignment="1">
      <alignment horizontal="right"/>
    </xf>
    <xf numFmtId="4" fontId="5" fillId="0" borderId="4" xfId="0" applyNumberFormat="1" applyFont="1" applyBorder="1"/>
    <xf numFmtId="43" fontId="0" fillId="2" borderId="4" xfId="0" applyNumberFormat="1" applyFill="1" applyBorder="1"/>
    <xf numFmtId="43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3" fontId="12" fillId="0" borderId="0" xfId="0" applyNumberFormat="1" applyFont="1"/>
    <xf numFmtId="0" fontId="2" fillId="0" borderId="0" xfId="0" applyFont="1"/>
    <xf numFmtId="0" fontId="0" fillId="0" borderId="1" xfId="0" applyBorder="1"/>
    <xf numFmtId="0" fontId="13" fillId="3" borderId="0" xfId="0" applyFont="1" applyFill="1" applyAlignment="1">
      <alignment horizontal="left" indent="3"/>
    </xf>
    <xf numFmtId="0" fontId="14" fillId="3" borderId="0" xfId="0" applyFont="1" applyFill="1"/>
    <xf numFmtId="0" fontId="13" fillId="3" borderId="0" xfId="0" applyFont="1" applyFill="1"/>
    <xf numFmtId="165" fontId="0" fillId="0" borderId="5" xfId="1" applyNumberFormat="1" applyFont="1" applyBorder="1"/>
    <xf numFmtId="43" fontId="5" fillId="0" borderId="0" xfId="0" applyNumberFormat="1" applyFont="1" applyAlignment="1">
      <alignment horizontal="left" wrapText="1"/>
    </xf>
    <xf numFmtId="43" fontId="0" fillId="0" borderId="0" xfId="0" applyNumberFormat="1" applyAlignment="1">
      <alignment horizontal="left" wrapText="1"/>
    </xf>
    <xf numFmtId="9" fontId="0" fillId="0" borderId="0" xfId="2" applyFont="1" applyAlignment="1">
      <alignment horizontal="right"/>
    </xf>
    <xf numFmtId="9" fontId="2" fillId="0" borderId="4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9"/>
  <sheetViews>
    <sheetView tabSelected="1" workbookViewId="0">
      <pane xSplit="2" ySplit="6" topLeftCell="C7" activePane="bottomRight" state="frozen"/>
      <selection activeCell="H7" sqref="H7"/>
      <selection pane="topRight" activeCell="H7" sqref="H7"/>
      <selection pane="bottomLeft" activeCell="H7" sqref="H7"/>
      <selection pane="bottomRight" activeCell="C10" sqref="C10"/>
    </sheetView>
  </sheetViews>
  <sheetFormatPr defaultRowHeight="14.25" x14ac:dyDescent="0.45"/>
  <cols>
    <col min="1" max="1" width="46.59765625" customWidth="1"/>
    <col min="2" max="2" width="13.86328125" customWidth="1"/>
    <col min="3" max="3" width="13" style="14" customWidth="1"/>
    <col min="4" max="4" width="12.1328125" style="14" customWidth="1"/>
    <col min="5" max="5" width="11.86328125" style="14" customWidth="1"/>
    <col min="6" max="6" width="17.265625" style="14" customWidth="1"/>
    <col min="7" max="7" width="12" style="14" customWidth="1"/>
    <col min="8" max="8" width="11.86328125" style="14" customWidth="1"/>
    <col min="9" max="12" width="11.3984375" style="14" customWidth="1"/>
    <col min="13" max="13" width="14.3984375" style="14" customWidth="1"/>
    <col min="14" max="14" width="32.265625" customWidth="1"/>
    <col min="15" max="15" width="11.3984375" customWidth="1"/>
    <col min="16" max="16" width="13.265625" bestFit="1" customWidth="1"/>
  </cols>
  <sheetData>
    <row r="1" spans="1:15" s="46" customFormat="1" ht="18" x14ac:dyDescent="0.8">
      <c r="A1" s="67" t="s">
        <v>68</v>
      </c>
      <c r="C1" s="68"/>
      <c r="D1" s="85" t="s">
        <v>80</v>
      </c>
      <c r="E1" s="68"/>
      <c r="F1" s="68"/>
      <c r="G1" s="68"/>
      <c r="H1" s="68"/>
      <c r="I1" s="68"/>
      <c r="J1" s="68"/>
      <c r="K1" s="68"/>
      <c r="L1" s="68"/>
      <c r="M1" s="68"/>
    </row>
    <row r="2" spans="1:15" ht="18" x14ac:dyDescent="0.55000000000000004">
      <c r="A2" s="13" t="s">
        <v>113</v>
      </c>
    </row>
    <row r="3" spans="1:15" ht="18" x14ac:dyDescent="0.55000000000000004">
      <c r="A3" s="13"/>
    </row>
    <row r="4" spans="1:15" ht="15.75" x14ac:dyDescent="0.5">
      <c r="A4" s="46" t="s">
        <v>57</v>
      </c>
    </row>
    <row r="5" spans="1:15" x14ac:dyDescent="0.45">
      <c r="C5" s="16" t="s">
        <v>29</v>
      </c>
      <c r="D5" s="16" t="s">
        <v>30</v>
      </c>
      <c r="E5" s="16" t="s">
        <v>31</v>
      </c>
      <c r="F5" s="16" t="s">
        <v>32</v>
      </c>
      <c r="G5" s="16" t="s">
        <v>33</v>
      </c>
      <c r="H5" s="16" t="s">
        <v>34</v>
      </c>
      <c r="I5" s="16" t="s">
        <v>35</v>
      </c>
      <c r="J5" s="16" t="s">
        <v>36</v>
      </c>
      <c r="K5" s="16" t="s">
        <v>37</v>
      </c>
      <c r="L5" s="16" t="s">
        <v>38</v>
      </c>
      <c r="M5" s="16" t="s">
        <v>121</v>
      </c>
    </row>
    <row r="6" spans="1:15" ht="57" x14ac:dyDescent="0.45">
      <c r="A6" s="1" t="s">
        <v>24</v>
      </c>
      <c r="B6" s="2" t="s">
        <v>25</v>
      </c>
      <c r="C6" s="15" t="s">
        <v>23</v>
      </c>
      <c r="D6" s="15" t="s">
        <v>107</v>
      </c>
      <c r="E6" s="15" t="s">
        <v>108</v>
      </c>
      <c r="F6" s="15" t="s">
        <v>39</v>
      </c>
      <c r="G6" s="15" t="s">
        <v>40</v>
      </c>
      <c r="H6" s="15" t="s">
        <v>66</v>
      </c>
      <c r="I6" s="15" t="s">
        <v>45</v>
      </c>
      <c r="J6" s="15" t="s">
        <v>122</v>
      </c>
      <c r="K6" s="15" t="s">
        <v>55</v>
      </c>
      <c r="L6" s="15" t="s">
        <v>59</v>
      </c>
      <c r="M6" s="15" t="s">
        <v>22</v>
      </c>
      <c r="N6" s="3"/>
      <c r="O6" s="5"/>
    </row>
    <row r="7" spans="1:15" x14ac:dyDescent="0.45">
      <c r="B7" s="4"/>
      <c r="C7" s="16"/>
      <c r="D7" s="16"/>
      <c r="E7" s="16"/>
      <c r="F7" s="21"/>
      <c r="G7" s="16"/>
      <c r="H7" s="21"/>
      <c r="I7" s="50"/>
      <c r="J7" s="50"/>
      <c r="K7" s="23"/>
      <c r="L7" s="23"/>
      <c r="M7" s="23"/>
      <c r="N7" s="5"/>
      <c r="O7" s="5"/>
    </row>
    <row r="8" spans="1:15" x14ac:dyDescent="0.45">
      <c r="A8" s="74" t="s">
        <v>69</v>
      </c>
      <c r="B8" s="75"/>
      <c r="C8" s="71"/>
      <c r="D8" s="71"/>
      <c r="E8" s="71"/>
      <c r="F8" s="72">
        <f>SUM(F9:F17)</f>
        <v>0</v>
      </c>
      <c r="G8" s="73"/>
      <c r="H8" s="72">
        <f>SUM(H9:H17)</f>
        <v>0</v>
      </c>
      <c r="I8" s="73"/>
      <c r="J8" s="73"/>
      <c r="K8" s="72">
        <f>SUM(K9:K17)</f>
        <v>0</v>
      </c>
      <c r="L8" s="72">
        <f t="shared" ref="L8:M8" si="0">SUM(L9:L17)</f>
        <v>0</v>
      </c>
      <c r="M8" s="72">
        <f t="shared" si="0"/>
        <v>0</v>
      </c>
    </row>
    <row r="9" spans="1:15" x14ac:dyDescent="0.45">
      <c r="A9" s="57"/>
      <c r="B9" s="56"/>
      <c r="F9" s="24">
        <f>C9-D9-E9</f>
        <v>0</v>
      </c>
      <c r="G9" s="14">
        <v>0</v>
      </c>
      <c r="H9" s="24">
        <f>(F9+G9)*0.0765</f>
        <v>0</v>
      </c>
      <c r="I9" s="14">
        <v>1</v>
      </c>
      <c r="J9" s="66">
        <f>$J$88</f>
        <v>0.03</v>
      </c>
      <c r="K9" s="24">
        <f>(F9+G9+H9)*I9*(1+J9)</f>
        <v>0</v>
      </c>
      <c r="L9" s="24">
        <f>E9*I9*(1+J9)</f>
        <v>0</v>
      </c>
      <c r="M9" s="24">
        <f t="shared" ref="M9:M83" si="1">K9+L9</f>
        <v>0</v>
      </c>
    </row>
    <row r="10" spans="1:15" x14ac:dyDescent="0.45">
      <c r="A10" s="57"/>
      <c r="B10" s="56"/>
      <c r="F10" s="24">
        <f t="shared" ref="F10:F17" si="2">C10-D10-E10</f>
        <v>0</v>
      </c>
      <c r="H10" s="24">
        <f t="shared" ref="H10:H73" si="3">(F10+G10)*0.0765</f>
        <v>0</v>
      </c>
      <c r="I10" s="14">
        <v>1</v>
      </c>
      <c r="J10" s="66">
        <f t="shared" ref="J10:J17" si="4">$J$88</f>
        <v>0.03</v>
      </c>
      <c r="K10" s="24">
        <f>(F10+G10+H10)*I10*(1+J10)</f>
        <v>0</v>
      </c>
      <c r="L10" s="24">
        <f t="shared" ref="L10:L17" si="5">E10*I10*(1+J10)</f>
        <v>0</v>
      </c>
      <c r="M10" s="24">
        <f t="shared" ref="M10:M17" si="6">K10+L10</f>
        <v>0</v>
      </c>
    </row>
    <row r="11" spans="1:15" x14ac:dyDescent="0.45">
      <c r="A11" s="57"/>
      <c r="B11" s="56"/>
      <c r="F11" s="24">
        <f t="shared" si="2"/>
        <v>0</v>
      </c>
      <c r="H11" s="24">
        <f t="shared" si="3"/>
        <v>0</v>
      </c>
      <c r="I11" s="14">
        <v>1</v>
      </c>
      <c r="J11" s="66">
        <f t="shared" si="4"/>
        <v>0.03</v>
      </c>
      <c r="K11" s="24">
        <f t="shared" ref="K10:K17" si="7">(F11+G11+H11)*I11*(1+J11)</f>
        <v>0</v>
      </c>
      <c r="L11" s="24">
        <f t="shared" si="5"/>
        <v>0</v>
      </c>
      <c r="M11" s="24">
        <f t="shared" si="6"/>
        <v>0</v>
      </c>
    </row>
    <row r="12" spans="1:15" x14ac:dyDescent="0.45">
      <c r="A12" s="57"/>
      <c r="B12" s="56"/>
      <c r="F12" s="24">
        <f t="shared" si="2"/>
        <v>0</v>
      </c>
      <c r="H12" s="24">
        <f t="shared" si="3"/>
        <v>0</v>
      </c>
      <c r="I12" s="14">
        <v>1</v>
      </c>
      <c r="J12" s="66">
        <f t="shared" si="4"/>
        <v>0.03</v>
      </c>
      <c r="K12" s="24">
        <f t="shared" si="7"/>
        <v>0</v>
      </c>
      <c r="L12" s="24">
        <f t="shared" si="5"/>
        <v>0</v>
      </c>
      <c r="M12" s="24">
        <f t="shared" si="6"/>
        <v>0</v>
      </c>
    </row>
    <row r="13" spans="1:15" x14ac:dyDescent="0.45">
      <c r="A13" s="57"/>
      <c r="B13" s="56"/>
      <c r="F13" s="24">
        <f t="shared" si="2"/>
        <v>0</v>
      </c>
      <c r="H13" s="24">
        <f t="shared" si="3"/>
        <v>0</v>
      </c>
      <c r="I13" s="14">
        <v>1</v>
      </c>
      <c r="J13" s="66">
        <f t="shared" si="4"/>
        <v>0.03</v>
      </c>
      <c r="K13" s="24">
        <f t="shared" si="7"/>
        <v>0</v>
      </c>
      <c r="L13" s="24">
        <f t="shared" si="5"/>
        <v>0</v>
      </c>
      <c r="M13" s="24">
        <f t="shared" si="6"/>
        <v>0</v>
      </c>
    </row>
    <row r="14" spans="1:15" x14ac:dyDescent="0.45">
      <c r="A14" s="57"/>
      <c r="B14" s="56"/>
      <c r="F14" s="24">
        <f t="shared" si="2"/>
        <v>0</v>
      </c>
      <c r="H14" s="24">
        <f t="shared" si="3"/>
        <v>0</v>
      </c>
      <c r="I14" s="14">
        <v>1</v>
      </c>
      <c r="J14" s="66">
        <f t="shared" si="4"/>
        <v>0.03</v>
      </c>
      <c r="K14" s="24">
        <f t="shared" si="7"/>
        <v>0</v>
      </c>
      <c r="L14" s="24">
        <f t="shared" si="5"/>
        <v>0</v>
      </c>
      <c r="M14" s="24">
        <f t="shared" si="6"/>
        <v>0</v>
      </c>
    </row>
    <row r="15" spans="1:15" x14ac:dyDescent="0.45">
      <c r="A15" s="57"/>
      <c r="B15" s="56"/>
      <c r="F15" s="24">
        <f t="shared" si="2"/>
        <v>0</v>
      </c>
      <c r="H15" s="24">
        <f t="shared" si="3"/>
        <v>0</v>
      </c>
      <c r="I15" s="14">
        <v>1</v>
      </c>
      <c r="J15" s="66">
        <f t="shared" si="4"/>
        <v>0.03</v>
      </c>
      <c r="K15" s="24">
        <f t="shared" si="7"/>
        <v>0</v>
      </c>
      <c r="L15" s="24">
        <f t="shared" si="5"/>
        <v>0</v>
      </c>
      <c r="M15" s="24">
        <f t="shared" si="6"/>
        <v>0</v>
      </c>
    </row>
    <row r="16" spans="1:15" x14ac:dyDescent="0.45">
      <c r="A16" s="83" t="s">
        <v>79</v>
      </c>
      <c r="B16" s="56"/>
      <c r="F16" s="24">
        <f t="shared" si="2"/>
        <v>0</v>
      </c>
      <c r="H16" s="24">
        <f t="shared" si="3"/>
        <v>0</v>
      </c>
      <c r="I16" s="14">
        <v>1</v>
      </c>
      <c r="J16" s="66">
        <f t="shared" si="4"/>
        <v>0.03</v>
      </c>
      <c r="K16" s="24">
        <f t="shared" si="7"/>
        <v>0</v>
      </c>
      <c r="L16" s="24">
        <f t="shared" si="5"/>
        <v>0</v>
      </c>
      <c r="M16" s="24">
        <f t="shared" si="6"/>
        <v>0</v>
      </c>
    </row>
    <row r="17" spans="1:15" x14ac:dyDescent="0.45">
      <c r="A17" s="84" t="s">
        <v>78</v>
      </c>
      <c r="B17" s="25"/>
      <c r="C17" s="26"/>
      <c r="E17" s="26"/>
      <c r="F17" s="24">
        <f t="shared" si="2"/>
        <v>0</v>
      </c>
      <c r="H17" s="24">
        <f t="shared" si="3"/>
        <v>0</v>
      </c>
      <c r="I17" s="14">
        <v>1</v>
      </c>
      <c r="J17" s="66">
        <f t="shared" si="4"/>
        <v>0.03</v>
      </c>
      <c r="K17" s="24">
        <f t="shared" si="7"/>
        <v>0</v>
      </c>
      <c r="L17" s="24">
        <f t="shared" si="5"/>
        <v>0</v>
      </c>
      <c r="M17" s="24">
        <f t="shared" si="6"/>
        <v>0</v>
      </c>
    </row>
    <row r="18" spans="1:15" x14ac:dyDescent="0.45">
      <c r="A18" s="69" t="s">
        <v>102</v>
      </c>
      <c r="B18" s="70"/>
      <c r="C18" s="71"/>
      <c r="D18" s="71"/>
      <c r="E18" s="71"/>
      <c r="F18" s="72">
        <f>SUM(F19:F29)</f>
        <v>0</v>
      </c>
      <c r="G18" s="73"/>
      <c r="H18" s="72">
        <f>SUM(H19:H29)</f>
        <v>0</v>
      </c>
      <c r="I18" s="73"/>
      <c r="J18" s="73"/>
      <c r="K18" s="72">
        <f>SUM(K19:K29)</f>
        <v>0</v>
      </c>
      <c r="L18" s="72">
        <f t="shared" ref="L18:M18" si="8">SUM(L19:L29)</f>
        <v>0</v>
      </c>
      <c r="M18" s="72">
        <f t="shared" si="8"/>
        <v>0</v>
      </c>
      <c r="N18" s="56"/>
    </row>
    <row r="19" spans="1:15" x14ac:dyDescent="0.45">
      <c r="A19" s="36"/>
      <c r="B19" s="56"/>
      <c r="F19" s="24">
        <f t="shared" ref="F19:F83" si="9">C19-D19-E19</f>
        <v>0</v>
      </c>
      <c r="H19" s="24">
        <f t="shared" si="3"/>
        <v>0</v>
      </c>
      <c r="I19" s="14">
        <v>1</v>
      </c>
      <c r="J19" s="66">
        <f>$J$88</f>
        <v>0.03</v>
      </c>
      <c r="K19" s="24">
        <f>(F19+G19+H19)*I19*(1+J19)</f>
        <v>0</v>
      </c>
      <c r="L19" s="24">
        <f>E19*I19*(1+J19)</f>
        <v>0</v>
      </c>
      <c r="M19" s="24">
        <f t="shared" si="1"/>
        <v>0</v>
      </c>
      <c r="N19" s="62"/>
    </row>
    <row r="20" spans="1:15" x14ac:dyDescent="0.45">
      <c r="A20" s="36"/>
      <c r="B20" s="56"/>
      <c r="F20" s="24">
        <f t="shared" si="9"/>
        <v>0</v>
      </c>
      <c r="H20" s="24">
        <f t="shared" si="3"/>
        <v>0</v>
      </c>
      <c r="I20" s="14">
        <v>1</v>
      </c>
      <c r="J20" s="66">
        <f t="shared" ref="J20:J29" si="10">$J$88</f>
        <v>0.03</v>
      </c>
      <c r="K20" s="24">
        <f t="shared" ref="K20:K29" si="11">(F20+G20+H20)*I20*(1+J20)</f>
        <v>0</v>
      </c>
      <c r="L20" s="24">
        <f t="shared" ref="L20:L29" si="12">E20*I20*(1+J20)</f>
        <v>0</v>
      </c>
      <c r="M20" s="24">
        <f t="shared" si="1"/>
        <v>0</v>
      </c>
      <c r="N20" s="62"/>
    </row>
    <row r="21" spans="1:15" x14ac:dyDescent="0.45">
      <c r="A21" s="36"/>
      <c r="B21" s="56"/>
      <c r="F21" s="24">
        <f t="shared" si="9"/>
        <v>0</v>
      </c>
      <c r="H21" s="24">
        <f t="shared" si="3"/>
        <v>0</v>
      </c>
      <c r="I21" s="14">
        <v>1</v>
      </c>
      <c r="J21" s="66">
        <f t="shared" si="10"/>
        <v>0.03</v>
      </c>
      <c r="K21" s="24">
        <f t="shared" si="11"/>
        <v>0</v>
      </c>
      <c r="L21" s="24">
        <f t="shared" si="12"/>
        <v>0</v>
      </c>
      <c r="M21" s="24">
        <f t="shared" si="1"/>
        <v>0</v>
      </c>
      <c r="N21" s="62"/>
    </row>
    <row r="22" spans="1:15" ht="32.25" customHeight="1" x14ac:dyDescent="0.45">
      <c r="A22" s="36"/>
      <c r="B22" s="56"/>
      <c r="D22" s="19"/>
      <c r="E22" s="19"/>
      <c r="F22" s="24">
        <f t="shared" si="9"/>
        <v>0</v>
      </c>
      <c r="H22" s="24">
        <f t="shared" si="3"/>
        <v>0</v>
      </c>
      <c r="I22" s="14">
        <v>1</v>
      </c>
      <c r="J22" s="66">
        <f t="shared" si="10"/>
        <v>0.03</v>
      </c>
      <c r="K22" s="24">
        <f t="shared" si="11"/>
        <v>0</v>
      </c>
      <c r="L22" s="24">
        <f t="shared" si="12"/>
        <v>0</v>
      </c>
      <c r="M22" s="24">
        <f t="shared" si="1"/>
        <v>0</v>
      </c>
      <c r="N22" s="62"/>
    </row>
    <row r="23" spans="1:15" ht="22.5" customHeight="1" x14ac:dyDescent="0.45">
      <c r="A23" s="36"/>
      <c r="B23" s="56"/>
      <c r="D23" s="19"/>
      <c r="E23" s="19"/>
      <c r="F23" s="24">
        <f t="shared" si="9"/>
        <v>0</v>
      </c>
      <c r="H23" s="24">
        <f t="shared" si="3"/>
        <v>0</v>
      </c>
      <c r="I23" s="14">
        <v>1</v>
      </c>
      <c r="J23" s="66">
        <f t="shared" si="10"/>
        <v>0.03</v>
      </c>
      <c r="K23" s="24">
        <f t="shared" si="11"/>
        <v>0</v>
      </c>
      <c r="L23" s="24">
        <f t="shared" si="12"/>
        <v>0</v>
      </c>
      <c r="M23" s="24">
        <f t="shared" si="1"/>
        <v>0</v>
      </c>
      <c r="N23" s="62"/>
    </row>
    <row r="24" spans="1:15" ht="17.25" customHeight="1" x14ac:dyDescent="0.45">
      <c r="A24" s="36"/>
      <c r="B24" s="56"/>
      <c r="D24" s="19"/>
      <c r="E24" s="19"/>
      <c r="F24" s="24">
        <f t="shared" si="9"/>
        <v>0</v>
      </c>
      <c r="H24" s="24">
        <f t="shared" si="3"/>
        <v>0</v>
      </c>
      <c r="I24" s="14">
        <v>1</v>
      </c>
      <c r="J24" s="66">
        <f t="shared" si="10"/>
        <v>0.03</v>
      </c>
      <c r="K24" s="24">
        <f t="shared" si="11"/>
        <v>0</v>
      </c>
      <c r="L24" s="24">
        <f t="shared" si="12"/>
        <v>0</v>
      </c>
      <c r="M24" s="24">
        <f t="shared" si="1"/>
        <v>0</v>
      </c>
      <c r="N24" s="62"/>
    </row>
    <row r="25" spans="1:15" ht="22.5" customHeight="1" x14ac:dyDescent="0.45">
      <c r="A25" s="36"/>
      <c r="B25" s="56"/>
      <c r="D25" s="19"/>
      <c r="E25" s="19"/>
      <c r="F25" s="24">
        <f t="shared" si="9"/>
        <v>0</v>
      </c>
      <c r="H25" s="24">
        <f t="shared" si="3"/>
        <v>0</v>
      </c>
      <c r="I25" s="14">
        <v>1</v>
      </c>
      <c r="J25" s="66">
        <f t="shared" si="10"/>
        <v>0.03</v>
      </c>
      <c r="K25" s="24">
        <f t="shared" si="11"/>
        <v>0</v>
      </c>
      <c r="L25" s="24">
        <f t="shared" si="12"/>
        <v>0</v>
      </c>
      <c r="M25" s="24">
        <f t="shared" ref="M25:M27" si="13">K25+L25</f>
        <v>0</v>
      </c>
      <c r="N25" s="62"/>
    </row>
    <row r="26" spans="1:15" ht="22.5" customHeight="1" x14ac:dyDescent="0.45">
      <c r="A26" s="36"/>
      <c r="B26" s="56"/>
      <c r="D26" s="19"/>
      <c r="E26" s="19"/>
      <c r="F26" s="24">
        <f t="shared" si="9"/>
        <v>0</v>
      </c>
      <c r="H26" s="24">
        <f t="shared" si="3"/>
        <v>0</v>
      </c>
      <c r="I26" s="14">
        <v>1</v>
      </c>
      <c r="J26" s="66">
        <f t="shared" si="10"/>
        <v>0.03</v>
      </c>
      <c r="K26" s="24">
        <f t="shared" si="11"/>
        <v>0</v>
      </c>
      <c r="L26" s="24">
        <f t="shared" si="12"/>
        <v>0</v>
      </c>
      <c r="M26" s="24">
        <f t="shared" si="13"/>
        <v>0</v>
      </c>
      <c r="N26" s="62"/>
    </row>
    <row r="27" spans="1:15" ht="22.5" customHeight="1" x14ac:dyDescent="0.45">
      <c r="A27" s="36"/>
      <c r="B27" s="56"/>
      <c r="D27" s="19"/>
      <c r="E27" s="19"/>
      <c r="F27" s="24">
        <f t="shared" si="9"/>
        <v>0</v>
      </c>
      <c r="H27" s="24">
        <f t="shared" si="3"/>
        <v>0</v>
      </c>
      <c r="I27" s="14">
        <v>1</v>
      </c>
      <c r="J27" s="66">
        <f t="shared" si="10"/>
        <v>0.03</v>
      </c>
      <c r="K27" s="24">
        <f t="shared" si="11"/>
        <v>0</v>
      </c>
      <c r="L27" s="24">
        <f t="shared" si="12"/>
        <v>0</v>
      </c>
      <c r="M27" s="24">
        <f t="shared" si="13"/>
        <v>0</v>
      </c>
      <c r="N27" s="62"/>
    </row>
    <row r="28" spans="1:15" ht="16.5" customHeight="1" x14ac:dyDescent="0.45">
      <c r="A28" s="36"/>
      <c r="B28" s="56"/>
      <c r="D28" s="19"/>
      <c r="E28" s="19"/>
      <c r="F28" s="24">
        <f t="shared" si="9"/>
        <v>0</v>
      </c>
      <c r="H28" s="24">
        <f t="shared" si="3"/>
        <v>0</v>
      </c>
      <c r="I28" s="14">
        <v>1</v>
      </c>
      <c r="J28" s="66">
        <f>$J$88</f>
        <v>0.03</v>
      </c>
      <c r="K28" s="24">
        <f>(F28+G28+H28)*I28*(1+J28)</f>
        <v>0</v>
      </c>
      <c r="L28" s="24">
        <f>E28*I28*(1+J28)</f>
        <v>0</v>
      </c>
      <c r="M28" s="24">
        <f t="shared" ref="M28" si="14">K28+L28</f>
        <v>0</v>
      </c>
      <c r="N28" s="62"/>
    </row>
    <row r="29" spans="1:15" x14ac:dyDescent="0.45">
      <c r="A29" s="34"/>
      <c r="B29" s="25"/>
      <c r="D29" s="19"/>
      <c r="E29" s="19"/>
      <c r="F29" s="24">
        <f t="shared" si="9"/>
        <v>0</v>
      </c>
      <c r="H29" s="24">
        <f t="shared" si="3"/>
        <v>0</v>
      </c>
      <c r="I29" s="14">
        <v>1</v>
      </c>
      <c r="J29" s="66">
        <f t="shared" si="10"/>
        <v>0.03</v>
      </c>
      <c r="K29" s="24">
        <f t="shared" si="11"/>
        <v>0</v>
      </c>
      <c r="L29" s="24">
        <f t="shared" si="12"/>
        <v>0</v>
      </c>
      <c r="M29" s="24">
        <f t="shared" si="1"/>
        <v>0</v>
      </c>
    </row>
    <row r="30" spans="1:15" x14ac:dyDescent="0.45">
      <c r="A30" s="74" t="s">
        <v>70</v>
      </c>
      <c r="B30" s="76"/>
      <c r="C30" s="77"/>
      <c r="D30" s="78"/>
      <c r="E30" s="78"/>
      <c r="F30" s="72">
        <f>SUM(F31:F41)</f>
        <v>0</v>
      </c>
      <c r="G30" s="79"/>
      <c r="H30" s="72">
        <f>SUM(H31:H41)</f>
        <v>0</v>
      </c>
      <c r="I30" s="73"/>
      <c r="J30" s="73"/>
      <c r="K30" s="72">
        <f>SUM(K31:K41)</f>
        <v>0</v>
      </c>
      <c r="L30" s="72">
        <f t="shared" ref="L30:M30" si="15">SUM(L31:L41)</f>
        <v>0</v>
      </c>
      <c r="M30" s="72">
        <f t="shared" si="15"/>
        <v>0</v>
      </c>
      <c r="N30" s="6"/>
      <c r="O30" s="6"/>
    </row>
    <row r="31" spans="1:15" x14ac:dyDescent="0.45">
      <c r="A31" s="33"/>
      <c r="C31" s="28"/>
      <c r="D31" s="18"/>
      <c r="E31" s="18"/>
      <c r="F31" s="24">
        <f t="shared" si="9"/>
        <v>0</v>
      </c>
      <c r="G31" s="63"/>
      <c r="H31" s="24">
        <f t="shared" si="3"/>
        <v>0</v>
      </c>
      <c r="I31" s="14">
        <v>1</v>
      </c>
      <c r="J31" s="66">
        <f>$J$88</f>
        <v>0.03</v>
      </c>
      <c r="K31" s="24">
        <f>(F31+G31+H31)*I31*(1+J31)</f>
        <v>0</v>
      </c>
      <c r="L31" s="24">
        <f>E31*I31*(1+J31)</f>
        <v>0</v>
      </c>
      <c r="M31" s="24">
        <f t="shared" ref="M31:M41" si="16">K31+L31</f>
        <v>0</v>
      </c>
      <c r="N31" s="6"/>
      <c r="O31" s="6"/>
    </row>
    <row r="32" spans="1:15" x14ac:dyDescent="0.45">
      <c r="A32" s="33"/>
      <c r="C32" s="28"/>
      <c r="D32" s="18"/>
      <c r="E32" s="18"/>
      <c r="F32" s="24">
        <f t="shared" si="9"/>
        <v>0</v>
      </c>
      <c r="G32" s="63"/>
      <c r="H32" s="24">
        <f t="shared" si="3"/>
        <v>0</v>
      </c>
      <c r="I32" s="14">
        <v>1</v>
      </c>
      <c r="J32" s="66">
        <f t="shared" ref="J32:J41" si="17">$J$88</f>
        <v>0.03</v>
      </c>
      <c r="K32" s="24">
        <f t="shared" ref="K32:K64" si="18">(F32+G32+H32)*I32*(1+J32)</f>
        <v>0</v>
      </c>
      <c r="L32" s="24">
        <f t="shared" ref="L32:L74" si="19">E32*I32*(1+J32)</f>
        <v>0</v>
      </c>
      <c r="M32" s="24">
        <f t="shared" si="16"/>
        <v>0</v>
      </c>
      <c r="N32" s="6"/>
      <c r="O32" s="6"/>
    </row>
    <row r="33" spans="1:15" x14ac:dyDescent="0.45">
      <c r="A33" s="33"/>
      <c r="C33" s="28"/>
      <c r="D33" s="18"/>
      <c r="E33" s="18"/>
      <c r="F33" s="24">
        <f t="shared" si="9"/>
        <v>0</v>
      </c>
      <c r="G33" s="63"/>
      <c r="H33" s="24">
        <f t="shared" si="3"/>
        <v>0</v>
      </c>
      <c r="I33" s="14">
        <v>1</v>
      </c>
      <c r="J33" s="66">
        <f t="shared" si="17"/>
        <v>0.03</v>
      </c>
      <c r="K33" s="24">
        <f t="shared" si="18"/>
        <v>0</v>
      </c>
      <c r="L33" s="24">
        <f t="shared" si="19"/>
        <v>0</v>
      </c>
      <c r="M33" s="24">
        <f t="shared" si="16"/>
        <v>0</v>
      </c>
      <c r="N33" s="6"/>
      <c r="O33" s="6"/>
    </row>
    <row r="34" spans="1:15" x14ac:dyDescent="0.45">
      <c r="A34" s="33"/>
      <c r="C34" s="28"/>
      <c r="D34" s="18"/>
      <c r="E34" s="18"/>
      <c r="F34" s="24">
        <f t="shared" si="9"/>
        <v>0</v>
      </c>
      <c r="G34" s="63"/>
      <c r="H34" s="24">
        <f t="shared" si="3"/>
        <v>0</v>
      </c>
      <c r="I34" s="14">
        <v>1</v>
      </c>
      <c r="J34" s="66">
        <f t="shared" si="17"/>
        <v>0.03</v>
      </c>
      <c r="K34" s="24">
        <f t="shared" si="18"/>
        <v>0</v>
      </c>
      <c r="L34" s="24">
        <f t="shared" si="19"/>
        <v>0</v>
      </c>
      <c r="M34" s="24">
        <f t="shared" si="16"/>
        <v>0</v>
      </c>
      <c r="N34" s="6"/>
      <c r="O34" s="6"/>
    </row>
    <row r="35" spans="1:15" x14ac:dyDescent="0.45">
      <c r="A35" s="33"/>
      <c r="C35" s="28"/>
      <c r="D35" s="18"/>
      <c r="E35" s="18"/>
      <c r="F35" s="24">
        <f t="shared" si="9"/>
        <v>0</v>
      </c>
      <c r="G35" s="63"/>
      <c r="H35" s="24">
        <f t="shared" si="3"/>
        <v>0</v>
      </c>
      <c r="I35" s="14">
        <v>1</v>
      </c>
      <c r="J35" s="66">
        <f t="shared" si="17"/>
        <v>0.03</v>
      </c>
      <c r="K35" s="24">
        <f t="shared" si="18"/>
        <v>0</v>
      </c>
      <c r="L35" s="24">
        <f t="shared" si="19"/>
        <v>0</v>
      </c>
      <c r="M35" s="24">
        <f t="shared" si="16"/>
        <v>0</v>
      </c>
      <c r="N35" s="6"/>
      <c r="O35" s="6"/>
    </row>
    <row r="36" spans="1:15" x14ac:dyDescent="0.45">
      <c r="A36" s="33"/>
      <c r="C36" s="28"/>
      <c r="D36" s="18"/>
      <c r="E36" s="18"/>
      <c r="F36" s="24">
        <f t="shared" si="9"/>
        <v>0</v>
      </c>
      <c r="G36" s="63"/>
      <c r="H36" s="24">
        <f t="shared" si="3"/>
        <v>0</v>
      </c>
      <c r="I36" s="14">
        <v>1</v>
      </c>
      <c r="J36" s="66">
        <f t="shared" si="17"/>
        <v>0.03</v>
      </c>
      <c r="K36" s="24">
        <f t="shared" si="18"/>
        <v>0</v>
      </c>
      <c r="L36" s="24">
        <f t="shared" si="19"/>
        <v>0</v>
      </c>
      <c r="M36" s="24">
        <f t="shared" si="16"/>
        <v>0</v>
      </c>
      <c r="N36" s="6"/>
      <c r="O36" s="6"/>
    </row>
    <row r="37" spans="1:15" x14ac:dyDescent="0.45">
      <c r="A37" s="33"/>
      <c r="C37" s="28"/>
      <c r="D37" s="18"/>
      <c r="E37" s="18"/>
      <c r="F37" s="24">
        <f t="shared" si="9"/>
        <v>0</v>
      </c>
      <c r="G37" s="63"/>
      <c r="H37" s="24">
        <f t="shared" si="3"/>
        <v>0</v>
      </c>
      <c r="I37" s="14">
        <v>1</v>
      </c>
      <c r="J37" s="66">
        <f t="shared" si="17"/>
        <v>0.03</v>
      </c>
      <c r="K37" s="24">
        <f t="shared" si="18"/>
        <v>0</v>
      </c>
      <c r="L37" s="24">
        <f t="shared" si="19"/>
        <v>0</v>
      </c>
      <c r="M37" s="24">
        <f t="shared" si="16"/>
        <v>0</v>
      </c>
      <c r="N37" s="6"/>
      <c r="O37" s="6"/>
    </row>
    <row r="38" spans="1:15" x14ac:dyDescent="0.45">
      <c r="A38" s="33"/>
      <c r="C38" s="28"/>
      <c r="D38" s="18"/>
      <c r="E38" s="18"/>
      <c r="F38" s="24">
        <f t="shared" si="9"/>
        <v>0</v>
      </c>
      <c r="G38" s="63"/>
      <c r="H38" s="24">
        <f t="shared" si="3"/>
        <v>0</v>
      </c>
      <c r="I38" s="14">
        <v>1</v>
      </c>
      <c r="J38" s="66">
        <f t="shared" si="17"/>
        <v>0.03</v>
      </c>
      <c r="K38" s="24">
        <f t="shared" si="18"/>
        <v>0</v>
      </c>
      <c r="L38" s="24">
        <f t="shared" si="19"/>
        <v>0</v>
      </c>
      <c r="M38" s="24">
        <f t="shared" si="16"/>
        <v>0</v>
      </c>
      <c r="N38" s="6"/>
      <c r="O38" s="6"/>
    </row>
    <row r="39" spans="1:15" x14ac:dyDescent="0.45">
      <c r="A39" s="33"/>
      <c r="C39" s="28"/>
      <c r="D39" s="18"/>
      <c r="E39" s="18"/>
      <c r="F39" s="24">
        <f t="shared" si="9"/>
        <v>0</v>
      </c>
      <c r="G39" s="63"/>
      <c r="H39" s="24">
        <f t="shared" si="3"/>
        <v>0</v>
      </c>
      <c r="I39" s="14">
        <v>1</v>
      </c>
      <c r="J39" s="66">
        <f t="shared" si="17"/>
        <v>0.03</v>
      </c>
      <c r="K39" s="24">
        <f t="shared" si="18"/>
        <v>0</v>
      </c>
      <c r="L39" s="24">
        <f t="shared" si="19"/>
        <v>0</v>
      </c>
      <c r="M39" s="24">
        <f t="shared" si="16"/>
        <v>0</v>
      </c>
      <c r="N39" s="6"/>
      <c r="O39" s="6"/>
    </row>
    <row r="40" spans="1:15" x14ac:dyDescent="0.45">
      <c r="A40" s="33"/>
      <c r="C40" s="28"/>
      <c r="D40" s="18"/>
      <c r="E40" s="18"/>
      <c r="F40" s="24">
        <f t="shared" si="9"/>
        <v>0</v>
      </c>
      <c r="G40" s="63"/>
      <c r="H40" s="24">
        <f t="shared" si="3"/>
        <v>0</v>
      </c>
      <c r="I40" s="14">
        <v>1</v>
      </c>
      <c r="J40" s="66">
        <f>$J$88</f>
        <v>0.03</v>
      </c>
      <c r="K40" s="24">
        <f>(F40+G40+H40)*I40*(1+J40)</f>
        <v>0</v>
      </c>
      <c r="L40" s="24">
        <f>E40*I40*(1+J40)</f>
        <v>0</v>
      </c>
      <c r="M40" s="24">
        <f t="shared" si="16"/>
        <v>0</v>
      </c>
      <c r="N40" s="6"/>
      <c r="O40" s="6"/>
    </row>
    <row r="41" spans="1:15" x14ac:dyDescent="0.45">
      <c r="A41" s="33"/>
      <c r="C41" s="28"/>
      <c r="D41" s="18"/>
      <c r="E41" s="18"/>
      <c r="F41" s="24">
        <f t="shared" si="9"/>
        <v>0</v>
      </c>
      <c r="G41" s="63"/>
      <c r="H41" s="24">
        <f t="shared" si="3"/>
        <v>0</v>
      </c>
      <c r="I41" s="14">
        <v>1</v>
      </c>
      <c r="J41" s="66">
        <f t="shared" si="17"/>
        <v>0.03</v>
      </c>
      <c r="K41" s="24">
        <f t="shared" si="18"/>
        <v>0</v>
      </c>
      <c r="L41" s="24">
        <f t="shared" si="19"/>
        <v>0</v>
      </c>
      <c r="M41" s="24">
        <f t="shared" si="16"/>
        <v>0</v>
      </c>
      <c r="N41" s="6"/>
      <c r="O41" s="6"/>
    </row>
    <row r="42" spans="1:15" x14ac:dyDescent="0.45">
      <c r="A42" s="74" t="s">
        <v>71</v>
      </c>
      <c r="B42" s="76"/>
      <c r="C42" s="77"/>
      <c r="D42" s="78"/>
      <c r="E42" s="78"/>
      <c r="F42" s="72"/>
      <c r="G42" s="79"/>
      <c r="H42" s="72">
        <f>SUM(H43:H50)</f>
        <v>0</v>
      </c>
      <c r="I42" s="73"/>
      <c r="J42" s="95"/>
      <c r="K42" s="72">
        <f>SUM(K43:K50)</f>
        <v>0</v>
      </c>
      <c r="L42" s="72">
        <f t="shared" ref="L42:M42" si="20">SUM(L43:L50)</f>
        <v>0</v>
      </c>
      <c r="M42" s="72">
        <f t="shared" si="20"/>
        <v>0</v>
      </c>
      <c r="N42" s="6"/>
      <c r="O42" s="6"/>
    </row>
    <row r="43" spans="1:15" x14ac:dyDescent="0.45">
      <c r="A43" s="33"/>
      <c r="C43" s="28"/>
      <c r="D43" s="18"/>
      <c r="E43" s="18"/>
      <c r="F43" s="24">
        <f t="shared" si="9"/>
        <v>0</v>
      </c>
      <c r="G43" s="63"/>
      <c r="H43" s="24">
        <f t="shared" si="3"/>
        <v>0</v>
      </c>
      <c r="I43" s="14">
        <v>1</v>
      </c>
      <c r="J43" s="66">
        <f>$J$88</f>
        <v>0.03</v>
      </c>
      <c r="K43" s="24">
        <f t="shared" si="18"/>
        <v>0</v>
      </c>
      <c r="L43" s="24">
        <f t="shared" si="19"/>
        <v>0</v>
      </c>
      <c r="M43" s="24">
        <f t="shared" ref="M43:M50" si="21">K43+L43</f>
        <v>0</v>
      </c>
      <c r="N43" s="6"/>
      <c r="O43" s="6"/>
    </row>
    <row r="44" spans="1:15" x14ac:dyDescent="0.45">
      <c r="A44" s="33"/>
      <c r="C44" s="28"/>
      <c r="D44" s="18"/>
      <c r="E44" s="18"/>
      <c r="F44" s="24">
        <f t="shared" si="9"/>
        <v>0</v>
      </c>
      <c r="G44" s="63"/>
      <c r="H44" s="24">
        <f t="shared" si="3"/>
        <v>0</v>
      </c>
      <c r="I44" s="14">
        <v>1</v>
      </c>
      <c r="J44" s="66">
        <f t="shared" ref="J44:J50" si="22">$J$88</f>
        <v>0.03</v>
      </c>
      <c r="K44" s="24">
        <f t="shared" si="18"/>
        <v>0</v>
      </c>
      <c r="L44" s="24">
        <f t="shared" si="19"/>
        <v>0</v>
      </c>
      <c r="M44" s="24">
        <f t="shared" si="21"/>
        <v>0</v>
      </c>
      <c r="N44" s="6"/>
      <c r="O44" s="6"/>
    </row>
    <row r="45" spans="1:15" x14ac:dyDescent="0.45">
      <c r="A45" s="33"/>
      <c r="C45" s="28"/>
      <c r="D45" s="18"/>
      <c r="E45" s="18"/>
      <c r="F45" s="24">
        <f t="shared" si="9"/>
        <v>0</v>
      </c>
      <c r="G45" s="63"/>
      <c r="H45" s="24">
        <f t="shared" si="3"/>
        <v>0</v>
      </c>
      <c r="I45" s="14">
        <v>1</v>
      </c>
      <c r="J45" s="66">
        <f t="shared" si="22"/>
        <v>0.03</v>
      </c>
      <c r="K45" s="24">
        <f t="shared" si="18"/>
        <v>0</v>
      </c>
      <c r="L45" s="24">
        <f t="shared" si="19"/>
        <v>0</v>
      </c>
      <c r="M45" s="24">
        <f t="shared" si="21"/>
        <v>0</v>
      </c>
      <c r="N45" s="6"/>
      <c r="O45" s="6"/>
    </row>
    <row r="46" spans="1:15" x14ac:dyDescent="0.45">
      <c r="A46" s="33"/>
      <c r="C46" s="28"/>
      <c r="D46" s="18"/>
      <c r="E46" s="18"/>
      <c r="F46" s="24">
        <f t="shared" si="9"/>
        <v>0</v>
      </c>
      <c r="G46" s="63"/>
      <c r="H46" s="24">
        <f t="shared" si="3"/>
        <v>0</v>
      </c>
      <c r="I46" s="14">
        <v>1</v>
      </c>
      <c r="J46" s="66">
        <f t="shared" si="22"/>
        <v>0.03</v>
      </c>
      <c r="K46" s="24">
        <f t="shared" si="18"/>
        <v>0</v>
      </c>
      <c r="L46" s="24">
        <f t="shared" si="19"/>
        <v>0</v>
      </c>
      <c r="M46" s="24">
        <f t="shared" si="21"/>
        <v>0</v>
      </c>
      <c r="N46" s="6"/>
      <c r="O46" s="6"/>
    </row>
    <row r="47" spans="1:15" x14ac:dyDescent="0.45">
      <c r="A47" s="33"/>
      <c r="C47" s="28"/>
      <c r="D47" s="18"/>
      <c r="E47" s="18"/>
      <c r="F47" s="24">
        <f t="shared" si="9"/>
        <v>0</v>
      </c>
      <c r="G47" s="63"/>
      <c r="H47" s="24">
        <f t="shared" si="3"/>
        <v>0</v>
      </c>
      <c r="I47" s="14">
        <v>1</v>
      </c>
      <c r="J47" s="66">
        <f t="shared" si="22"/>
        <v>0.03</v>
      </c>
      <c r="K47" s="24">
        <f t="shared" si="18"/>
        <v>0</v>
      </c>
      <c r="L47" s="24">
        <f t="shared" si="19"/>
        <v>0</v>
      </c>
      <c r="M47" s="24">
        <f t="shared" si="21"/>
        <v>0</v>
      </c>
      <c r="N47" s="6"/>
      <c r="O47" s="6"/>
    </row>
    <row r="48" spans="1:15" x14ac:dyDescent="0.45">
      <c r="A48" s="33"/>
      <c r="C48" s="28"/>
      <c r="D48" s="18"/>
      <c r="E48" s="18"/>
      <c r="F48" s="24">
        <f t="shared" si="9"/>
        <v>0</v>
      </c>
      <c r="G48" s="63"/>
      <c r="H48" s="24">
        <f t="shared" si="3"/>
        <v>0</v>
      </c>
      <c r="I48" s="14">
        <v>1</v>
      </c>
      <c r="J48" s="66">
        <f t="shared" si="22"/>
        <v>0.03</v>
      </c>
      <c r="K48" s="24">
        <f t="shared" si="18"/>
        <v>0</v>
      </c>
      <c r="L48" s="24">
        <f t="shared" si="19"/>
        <v>0</v>
      </c>
      <c r="M48" s="24">
        <f t="shared" si="21"/>
        <v>0</v>
      </c>
      <c r="N48" s="6"/>
      <c r="O48" s="6"/>
    </row>
    <row r="49" spans="1:16" x14ac:dyDescent="0.45">
      <c r="A49" s="33"/>
      <c r="C49" s="28"/>
      <c r="D49" s="18"/>
      <c r="E49" s="18"/>
      <c r="F49" s="24">
        <f t="shared" si="9"/>
        <v>0</v>
      </c>
      <c r="G49" s="63"/>
      <c r="H49" s="24">
        <f t="shared" si="3"/>
        <v>0</v>
      </c>
      <c r="I49" s="14">
        <v>1</v>
      </c>
      <c r="J49" s="66">
        <f>$J$88</f>
        <v>0.03</v>
      </c>
      <c r="K49" s="24">
        <f>(F49+G49+H49)*I49*(1+J49)</f>
        <v>0</v>
      </c>
      <c r="L49" s="24">
        <f t="shared" si="19"/>
        <v>0</v>
      </c>
      <c r="M49" s="24">
        <f t="shared" si="21"/>
        <v>0</v>
      </c>
      <c r="N49" s="6"/>
      <c r="O49" s="6"/>
    </row>
    <row r="50" spans="1:16" x14ac:dyDescent="0.45">
      <c r="A50" s="33"/>
      <c r="C50" s="28"/>
      <c r="D50" s="18"/>
      <c r="E50" s="18"/>
      <c r="F50" s="24">
        <f t="shared" si="9"/>
        <v>0</v>
      </c>
      <c r="G50" s="63"/>
      <c r="H50" s="24">
        <f t="shared" si="3"/>
        <v>0</v>
      </c>
      <c r="I50" s="14">
        <v>1</v>
      </c>
      <c r="J50" s="66">
        <f t="shared" si="22"/>
        <v>0.03</v>
      </c>
      <c r="K50" s="24">
        <f t="shared" si="18"/>
        <v>0</v>
      </c>
      <c r="L50" s="24">
        <f>E50*I50*(1+J50)</f>
        <v>0</v>
      </c>
      <c r="M50" s="24">
        <f t="shared" si="21"/>
        <v>0</v>
      </c>
      <c r="N50" s="6"/>
      <c r="O50" s="6"/>
    </row>
    <row r="51" spans="1:16" ht="17.25" customHeight="1" x14ac:dyDescent="0.45">
      <c r="A51" s="74" t="s">
        <v>72</v>
      </c>
      <c r="B51" s="75"/>
      <c r="C51" s="80"/>
      <c r="D51" s="71"/>
      <c r="E51" s="78"/>
      <c r="F51" s="81">
        <f>SUM(F52:F64)</f>
        <v>0</v>
      </c>
      <c r="G51" s="77"/>
      <c r="H51" s="81">
        <f>SUM(H52:H64)</f>
        <v>0</v>
      </c>
      <c r="I51" s="71"/>
      <c r="J51" s="71"/>
      <c r="K51" s="81">
        <f>SUM(K52:K64)</f>
        <v>0</v>
      </c>
      <c r="L51" s="81">
        <f t="shared" ref="L51:M51" si="23">SUM(L52:L64)</f>
        <v>0</v>
      </c>
      <c r="M51" s="81">
        <f t="shared" si="23"/>
        <v>0</v>
      </c>
      <c r="N51" s="62"/>
      <c r="O51" s="7"/>
    </row>
    <row r="52" spans="1:16" ht="39" customHeight="1" x14ac:dyDescent="0.45">
      <c r="A52" s="39" t="s">
        <v>74</v>
      </c>
      <c r="B52" s="56"/>
      <c r="C52" s="37"/>
      <c r="E52" s="18"/>
      <c r="F52" s="24">
        <f t="shared" si="9"/>
        <v>0</v>
      </c>
      <c r="G52" s="28"/>
      <c r="H52" s="24">
        <f t="shared" si="3"/>
        <v>0</v>
      </c>
      <c r="I52" s="14">
        <v>1</v>
      </c>
      <c r="J52" s="66">
        <f>$J$88</f>
        <v>0.03</v>
      </c>
      <c r="K52" s="24">
        <f t="shared" si="18"/>
        <v>0</v>
      </c>
      <c r="L52" s="24">
        <f t="shared" si="19"/>
        <v>0</v>
      </c>
      <c r="M52" s="24">
        <f t="shared" ref="M52:M64" si="24">K52+L52</f>
        <v>0</v>
      </c>
      <c r="N52" s="62"/>
      <c r="O52" s="7"/>
    </row>
    <row r="53" spans="1:16" ht="17.25" customHeight="1" x14ac:dyDescent="0.45">
      <c r="A53" s="33"/>
      <c r="B53" s="56"/>
      <c r="C53" s="37"/>
      <c r="E53" s="18"/>
      <c r="F53" s="24">
        <f t="shared" si="9"/>
        <v>0</v>
      </c>
      <c r="G53" s="28"/>
      <c r="H53" s="24">
        <f t="shared" si="3"/>
        <v>0</v>
      </c>
      <c r="I53" s="14">
        <v>1</v>
      </c>
      <c r="J53" s="66">
        <f t="shared" ref="J53:J74" si="25">$J$88</f>
        <v>0.03</v>
      </c>
      <c r="K53" s="24">
        <f t="shared" si="18"/>
        <v>0</v>
      </c>
      <c r="L53" s="24">
        <f t="shared" si="19"/>
        <v>0</v>
      </c>
      <c r="M53" s="24">
        <f t="shared" si="24"/>
        <v>0</v>
      </c>
      <c r="N53" s="62"/>
      <c r="O53" s="7"/>
    </row>
    <row r="54" spans="1:16" ht="17.25" customHeight="1" x14ac:dyDescent="0.45">
      <c r="A54" s="33"/>
      <c r="B54" s="56"/>
      <c r="C54" s="37"/>
      <c r="E54" s="18"/>
      <c r="F54" s="24">
        <f t="shared" si="9"/>
        <v>0</v>
      </c>
      <c r="G54" s="28"/>
      <c r="H54" s="24">
        <f t="shared" si="3"/>
        <v>0</v>
      </c>
      <c r="I54" s="14">
        <v>1</v>
      </c>
      <c r="J54" s="66">
        <f t="shared" si="25"/>
        <v>0.03</v>
      </c>
      <c r="K54" s="24">
        <f t="shared" si="18"/>
        <v>0</v>
      </c>
      <c r="L54" s="24">
        <f t="shared" si="19"/>
        <v>0</v>
      </c>
      <c r="M54" s="24">
        <f t="shared" si="24"/>
        <v>0</v>
      </c>
      <c r="N54" s="62"/>
      <c r="O54" s="7"/>
    </row>
    <row r="55" spans="1:16" ht="17.25" customHeight="1" x14ac:dyDescent="0.45">
      <c r="A55" s="33"/>
      <c r="B55" s="56"/>
      <c r="C55" s="37"/>
      <c r="E55" s="18"/>
      <c r="F55" s="24">
        <f t="shared" si="9"/>
        <v>0</v>
      </c>
      <c r="G55" s="28"/>
      <c r="H55" s="24">
        <f t="shared" si="3"/>
        <v>0</v>
      </c>
      <c r="I55" s="14">
        <v>1</v>
      </c>
      <c r="J55" s="66">
        <f t="shared" si="25"/>
        <v>0.03</v>
      </c>
      <c r="K55" s="24">
        <f t="shared" si="18"/>
        <v>0</v>
      </c>
      <c r="L55" s="24">
        <f t="shared" si="19"/>
        <v>0</v>
      </c>
      <c r="M55" s="24">
        <f t="shared" si="24"/>
        <v>0</v>
      </c>
      <c r="N55" s="62"/>
      <c r="O55" s="7"/>
    </row>
    <row r="56" spans="1:16" ht="17.25" customHeight="1" x14ac:dyDescent="0.45">
      <c r="A56" s="33"/>
      <c r="B56" s="56"/>
      <c r="C56" s="37"/>
      <c r="E56" s="18"/>
      <c r="F56" s="24">
        <f t="shared" si="9"/>
        <v>0</v>
      </c>
      <c r="G56" s="28"/>
      <c r="H56" s="24">
        <f t="shared" si="3"/>
        <v>0</v>
      </c>
      <c r="I56" s="14">
        <v>1</v>
      </c>
      <c r="J56" s="66">
        <f t="shared" si="25"/>
        <v>0.03</v>
      </c>
      <c r="K56" s="24">
        <f t="shared" si="18"/>
        <v>0</v>
      </c>
      <c r="L56" s="24">
        <f t="shared" si="19"/>
        <v>0</v>
      </c>
      <c r="M56" s="24">
        <f t="shared" si="24"/>
        <v>0</v>
      </c>
      <c r="N56" s="62"/>
      <c r="O56" s="7"/>
    </row>
    <row r="57" spans="1:16" ht="17.25" customHeight="1" x14ac:dyDescent="0.45">
      <c r="A57" s="33" t="s">
        <v>73</v>
      </c>
      <c r="B57" s="56"/>
      <c r="C57" s="37"/>
      <c r="E57" s="18"/>
      <c r="F57" s="24">
        <f t="shared" si="9"/>
        <v>0</v>
      </c>
      <c r="G57" s="28"/>
      <c r="H57" s="24">
        <f t="shared" si="3"/>
        <v>0</v>
      </c>
      <c r="I57" s="14">
        <v>1</v>
      </c>
      <c r="J57" s="66">
        <f t="shared" si="25"/>
        <v>0.03</v>
      </c>
      <c r="K57" s="24">
        <f t="shared" si="18"/>
        <v>0</v>
      </c>
      <c r="L57" s="24">
        <f t="shared" si="19"/>
        <v>0</v>
      </c>
      <c r="M57" s="24">
        <f t="shared" si="24"/>
        <v>0</v>
      </c>
      <c r="N57" s="62"/>
      <c r="O57" s="7"/>
    </row>
    <row r="58" spans="1:16" ht="17.25" customHeight="1" x14ac:dyDescent="0.45">
      <c r="A58" s="33"/>
      <c r="B58" s="56"/>
      <c r="C58" s="37"/>
      <c r="E58" s="18"/>
      <c r="F58" s="24">
        <f t="shared" si="9"/>
        <v>0</v>
      </c>
      <c r="G58" s="28"/>
      <c r="H58" s="24">
        <f t="shared" si="3"/>
        <v>0</v>
      </c>
      <c r="I58" s="14">
        <v>1</v>
      </c>
      <c r="J58" s="66">
        <f>$J$88</f>
        <v>0.03</v>
      </c>
      <c r="K58" s="24">
        <f>(F58+G58+H58)*I58*(1+J58)</f>
        <v>0</v>
      </c>
      <c r="L58" s="24">
        <f t="shared" si="19"/>
        <v>0</v>
      </c>
      <c r="M58" s="24">
        <f t="shared" si="24"/>
        <v>0</v>
      </c>
      <c r="N58" s="62"/>
      <c r="O58" s="7"/>
    </row>
    <row r="59" spans="1:16" ht="17.25" customHeight="1" x14ac:dyDescent="0.45">
      <c r="A59" s="33"/>
      <c r="B59" s="56"/>
      <c r="C59" s="37"/>
      <c r="E59" s="18"/>
      <c r="F59" s="24">
        <f t="shared" si="9"/>
        <v>0</v>
      </c>
      <c r="G59" s="28"/>
      <c r="H59" s="24">
        <f t="shared" si="3"/>
        <v>0</v>
      </c>
      <c r="I59" s="14">
        <v>1</v>
      </c>
      <c r="J59" s="66">
        <f t="shared" si="25"/>
        <v>0.03</v>
      </c>
      <c r="K59" s="24">
        <f t="shared" si="18"/>
        <v>0</v>
      </c>
      <c r="L59" s="24">
        <f>E59*I59*(1+J59)</f>
        <v>0</v>
      </c>
      <c r="M59" s="24">
        <f t="shared" si="24"/>
        <v>0</v>
      </c>
      <c r="N59" s="62"/>
      <c r="O59" s="7"/>
    </row>
    <row r="60" spans="1:16" ht="17.25" customHeight="1" x14ac:dyDescent="0.45">
      <c r="A60" s="33"/>
      <c r="B60" s="56"/>
      <c r="C60" s="37"/>
      <c r="E60" s="18"/>
      <c r="F60" s="24">
        <f t="shared" si="9"/>
        <v>0</v>
      </c>
      <c r="G60" s="28"/>
      <c r="H60" s="24">
        <f t="shared" si="3"/>
        <v>0</v>
      </c>
      <c r="I60" s="14">
        <v>1</v>
      </c>
      <c r="J60" s="66">
        <f>$J$88</f>
        <v>0.03</v>
      </c>
      <c r="K60" s="24">
        <f t="shared" si="18"/>
        <v>0</v>
      </c>
      <c r="L60" s="24">
        <f t="shared" si="19"/>
        <v>0</v>
      </c>
      <c r="M60" s="24">
        <f t="shared" si="24"/>
        <v>0</v>
      </c>
      <c r="N60" s="62"/>
      <c r="O60" s="7"/>
    </row>
    <row r="61" spans="1:16" ht="17.25" customHeight="1" x14ac:dyDescent="0.45">
      <c r="A61" s="33" t="s">
        <v>75</v>
      </c>
      <c r="B61" s="56"/>
      <c r="C61" s="37"/>
      <c r="E61" s="18"/>
      <c r="F61" s="24">
        <f t="shared" si="9"/>
        <v>0</v>
      </c>
      <c r="G61" s="28"/>
      <c r="H61" s="24">
        <f t="shared" si="3"/>
        <v>0</v>
      </c>
      <c r="I61" s="14">
        <v>1</v>
      </c>
      <c r="J61" s="66">
        <f t="shared" si="25"/>
        <v>0.03</v>
      </c>
      <c r="K61" s="24">
        <f t="shared" si="18"/>
        <v>0</v>
      </c>
      <c r="L61" s="24">
        <f t="shared" si="19"/>
        <v>0</v>
      </c>
      <c r="M61" s="24">
        <f t="shared" si="24"/>
        <v>0</v>
      </c>
      <c r="N61" s="62"/>
      <c r="O61" s="7"/>
    </row>
    <row r="62" spans="1:16" x14ac:dyDescent="0.45">
      <c r="A62" s="36"/>
      <c r="B62" s="56"/>
      <c r="C62" s="28"/>
      <c r="D62" s="28"/>
      <c r="E62" s="17"/>
      <c r="F62" s="24">
        <f t="shared" si="9"/>
        <v>0</v>
      </c>
      <c r="G62" s="28"/>
      <c r="H62" s="24">
        <f t="shared" si="3"/>
        <v>0</v>
      </c>
      <c r="I62" s="14">
        <v>1</v>
      </c>
      <c r="J62" s="66">
        <f t="shared" si="25"/>
        <v>0.03</v>
      </c>
      <c r="K62" s="24">
        <f t="shared" si="18"/>
        <v>0</v>
      </c>
      <c r="L62" s="24">
        <f t="shared" si="19"/>
        <v>0</v>
      </c>
      <c r="M62" s="24">
        <f t="shared" si="24"/>
        <v>0</v>
      </c>
      <c r="N62" s="62"/>
      <c r="O62" s="7"/>
      <c r="P62" s="64">
        <f>K18+K30</f>
        <v>0</v>
      </c>
    </row>
    <row r="63" spans="1:16" x14ac:dyDescent="0.45">
      <c r="A63" s="36"/>
      <c r="B63" s="56"/>
      <c r="C63" s="28"/>
      <c r="D63" s="28"/>
      <c r="E63" s="17"/>
      <c r="F63" s="24">
        <f t="shared" si="9"/>
        <v>0</v>
      </c>
      <c r="G63" s="28"/>
      <c r="H63" s="24">
        <f t="shared" si="3"/>
        <v>0</v>
      </c>
      <c r="I63" s="14">
        <v>1</v>
      </c>
      <c r="J63" s="66">
        <f t="shared" si="25"/>
        <v>0.03</v>
      </c>
      <c r="K63" s="24">
        <f t="shared" si="18"/>
        <v>0</v>
      </c>
      <c r="L63" s="24">
        <f t="shared" si="19"/>
        <v>0</v>
      </c>
      <c r="M63" s="24">
        <f t="shared" si="24"/>
        <v>0</v>
      </c>
      <c r="N63" s="62"/>
      <c r="O63" s="7"/>
      <c r="P63" s="64"/>
    </row>
    <row r="64" spans="1:16" x14ac:dyDescent="0.45">
      <c r="A64" s="36"/>
      <c r="B64" s="56"/>
      <c r="C64" s="28"/>
      <c r="D64" s="28"/>
      <c r="E64" s="17"/>
      <c r="F64" s="24">
        <f t="shared" si="9"/>
        <v>0</v>
      </c>
      <c r="G64" s="28"/>
      <c r="H64" s="24">
        <f t="shared" si="3"/>
        <v>0</v>
      </c>
      <c r="I64" s="14">
        <v>1</v>
      </c>
      <c r="J64" s="66">
        <f t="shared" si="25"/>
        <v>0.03</v>
      </c>
      <c r="K64" s="24">
        <f t="shared" si="18"/>
        <v>0</v>
      </c>
      <c r="L64" s="24">
        <f t="shared" si="19"/>
        <v>0</v>
      </c>
      <c r="M64" s="24">
        <f t="shared" si="24"/>
        <v>0</v>
      </c>
      <c r="N64" s="62"/>
      <c r="O64" s="7"/>
      <c r="P64" s="64"/>
    </row>
    <row r="65" spans="1:16" x14ac:dyDescent="0.45">
      <c r="A65" s="74" t="s">
        <v>76</v>
      </c>
      <c r="B65" s="75"/>
      <c r="C65" s="77"/>
      <c r="D65" s="77"/>
      <c r="E65" s="82"/>
      <c r="F65" s="81">
        <f>SUM(F66:F69)</f>
        <v>0</v>
      </c>
      <c r="G65" s="77"/>
      <c r="H65" s="81"/>
      <c r="I65" s="71"/>
      <c r="J65" s="71"/>
      <c r="K65" s="81">
        <f>SUM(K66:K69)</f>
        <v>0</v>
      </c>
      <c r="L65" s="81">
        <f t="shared" ref="L65:M65" si="26">SUM(L66:L69)</f>
        <v>0</v>
      </c>
      <c r="M65" s="81">
        <f t="shared" si="26"/>
        <v>0</v>
      </c>
      <c r="N65" s="62"/>
      <c r="O65" s="7"/>
      <c r="P65" s="64"/>
    </row>
    <row r="66" spans="1:16" x14ac:dyDescent="0.45">
      <c r="A66" s="33"/>
      <c r="B66" s="56"/>
      <c r="C66" s="28"/>
      <c r="D66" s="28"/>
      <c r="E66" s="17"/>
      <c r="F66" s="24">
        <f t="shared" si="9"/>
        <v>0</v>
      </c>
      <c r="G66" s="28"/>
      <c r="H66" s="24">
        <f t="shared" si="3"/>
        <v>0</v>
      </c>
      <c r="I66" s="14">
        <v>1</v>
      </c>
      <c r="J66" s="66">
        <f t="shared" si="25"/>
        <v>0.03</v>
      </c>
      <c r="K66" s="24">
        <f>(F66+G66+H66)*I66*(1+J66)</f>
        <v>0</v>
      </c>
      <c r="L66" s="24">
        <f t="shared" si="19"/>
        <v>0</v>
      </c>
      <c r="M66" s="24">
        <f t="shared" ref="M66:M69" si="27">K66+L66</f>
        <v>0</v>
      </c>
      <c r="N66" s="62"/>
      <c r="O66" s="7"/>
      <c r="P66" s="64"/>
    </row>
    <row r="67" spans="1:16" x14ac:dyDescent="0.45">
      <c r="A67" s="33"/>
      <c r="B67" s="56"/>
      <c r="C67" s="28"/>
      <c r="D67" s="28"/>
      <c r="E67" s="17"/>
      <c r="F67" s="24">
        <f t="shared" si="9"/>
        <v>0</v>
      </c>
      <c r="G67" s="28"/>
      <c r="H67" s="24">
        <f t="shared" si="3"/>
        <v>0</v>
      </c>
      <c r="I67" s="14">
        <v>1</v>
      </c>
      <c r="J67" s="66">
        <f t="shared" si="25"/>
        <v>0.03</v>
      </c>
      <c r="K67" s="24">
        <f t="shared" ref="K67:K69" si="28">(F67+G67+H67)*I67*(1+J67)</f>
        <v>0</v>
      </c>
      <c r="L67" s="24">
        <f t="shared" si="19"/>
        <v>0</v>
      </c>
      <c r="M67" s="24">
        <f t="shared" si="27"/>
        <v>0</v>
      </c>
      <c r="N67" s="62"/>
      <c r="O67" s="7"/>
      <c r="P67" s="64"/>
    </row>
    <row r="68" spans="1:16" x14ac:dyDescent="0.45">
      <c r="A68" s="36"/>
      <c r="B68" s="56"/>
      <c r="C68" s="28"/>
      <c r="D68" s="28"/>
      <c r="E68" s="17"/>
      <c r="F68" s="24">
        <f t="shared" si="9"/>
        <v>0</v>
      </c>
      <c r="G68" s="28"/>
      <c r="H68" s="24">
        <f t="shared" si="3"/>
        <v>0</v>
      </c>
      <c r="I68" s="14">
        <v>1</v>
      </c>
      <c r="J68" s="66">
        <f t="shared" si="25"/>
        <v>0.03</v>
      </c>
      <c r="K68" s="24">
        <f t="shared" si="28"/>
        <v>0</v>
      </c>
      <c r="L68" s="24">
        <f t="shared" si="19"/>
        <v>0</v>
      </c>
      <c r="M68" s="24">
        <f t="shared" si="27"/>
        <v>0</v>
      </c>
      <c r="N68" s="62"/>
      <c r="O68" s="7"/>
      <c r="P68" s="64"/>
    </row>
    <row r="69" spans="1:16" x14ac:dyDescent="0.45">
      <c r="A69" s="36"/>
      <c r="B69" s="56"/>
      <c r="C69" s="28"/>
      <c r="D69" s="28"/>
      <c r="E69" s="17"/>
      <c r="F69" s="24">
        <f t="shared" si="9"/>
        <v>0</v>
      </c>
      <c r="G69" s="28"/>
      <c r="H69" s="24">
        <f t="shared" si="3"/>
        <v>0</v>
      </c>
      <c r="I69" s="14">
        <v>1</v>
      </c>
      <c r="J69" s="66">
        <f t="shared" si="25"/>
        <v>0.03</v>
      </c>
      <c r="K69" s="24">
        <f t="shared" si="28"/>
        <v>0</v>
      </c>
      <c r="L69" s="24">
        <f t="shared" si="19"/>
        <v>0</v>
      </c>
      <c r="M69" s="24">
        <f t="shared" si="27"/>
        <v>0</v>
      </c>
      <c r="N69" s="62"/>
      <c r="O69" s="7"/>
      <c r="P69" s="64"/>
    </row>
    <row r="70" spans="1:16" x14ac:dyDescent="0.45">
      <c r="A70" s="74" t="s">
        <v>77</v>
      </c>
      <c r="B70" s="75"/>
      <c r="C70" s="77"/>
      <c r="D70" s="77"/>
      <c r="E70" s="82"/>
      <c r="F70" s="81">
        <f>SUM(F71:F74)</f>
        <v>0</v>
      </c>
      <c r="G70" s="77"/>
      <c r="H70" s="81"/>
      <c r="I70" s="71"/>
      <c r="J70" s="71"/>
      <c r="K70" s="81">
        <f>SUM(K71:K74)</f>
        <v>0</v>
      </c>
      <c r="L70" s="81">
        <f t="shared" ref="L70:M70" si="29">SUM(L71:L74)</f>
        <v>0</v>
      </c>
      <c r="M70" s="81">
        <f t="shared" si="29"/>
        <v>0</v>
      </c>
      <c r="N70" s="62"/>
      <c r="O70" s="7"/>
      <c r="P70" s="64"/>
    </row>
    <row r="71" spans="1:16" x14ac:dyDescent="0.45">
      <c r="A71" s="33"/>
      <c r="B71" s="56"/>
      <c r="C71" s="28"/>
      <c r="D71" s="28"/>
      <c r="E71" s="17"/>
      <c r="F71" s="24">
        <f t="shared" si="9"/>
        <v>0</v>
      </c>
      <c r="G71" s="28"/>
      <c r="H71" s="24">
        <f t="shared" si="3"/>
        <v>0</v>
      </c>
      <c r="I71" s="14">
        <v>1</v>
      </c>
      <c r="J71" s="66">
        <f t="shared" si="25"/>
        <v>0.03</v>
      </c>
      <c r="K71" s="24">
        <f>(F71+G71+H71)*I71*(1+J71)</f>
        <v>0</v>
      </c>
      <c r="L71" s="24">
        <f t="shared" si="19"/>
        <v>0</v>
      </c>
      <c r="M71" s="24">
        <f t="shared" ref="M71:M74" si="30">K71+L71</f>
        <v>0</v>
      </c>
      <c r="N71" s="62"/>
      <c r="O71" s="7"/>
      <c r="P71" s="64"/>
    </row>
    <row r="72" spans="1:16" x14ac:dyDescent="0.45">
      <c r="A72" s="33"/>
      <c r="B72" s="56"/>
      <c r="C72" s="28"/>
      <c r="D72" s="28"/>
      <c r="E72" s="17"/>
      <c r="F72" s="24">
        <f t="shared" si="9"/>
        <v>0</v>
      </c>
      <c r="G72" s="28"/>
      <c r="H72" s="24">
        <f t="shared" si="3"/>
        <v>0</v>
      </c>
      <c r="I72" s="14">
        <v>1</v>
      </c>
      <c r="J72" s="66">
        <f t="shared" si="25"/>
        <v>0.03</v>
      </c>
      <c r="K72" s="24">
        <f t="shared" ref="K72:K74" si="31">(F72+G72+H72)*I72*(1+J72)</f>
        <v>0</v>
      </c>
      <c r="L72" s="24">
        <f t="shared" si="19"/>
        <v>0</v>
      </c>
      <c r="M72" s="24">
        <f t="shared" si="30"/>
        <v>0</v>
      </c>
      <c r="N72" s="62"/>
      <c r="O72" s="7"/>
      <c r="P72" s="64"/>
    </row>
    <row r="73" spans="1:16" x14ac:dyDescent="0.45">
      <c r="A73" s="33"/>
      <c r="B73" s="56"/>
      <c r="C73" s="28"/>
      <c r="D73" s="28"/>
      <c r="E73" s="17"/>
      <c r="F73" s="24">
        <f t="shared" si="9"/>
        <v>0</v>
      </c>
      <c r="G73" s="28"/>
      <c r="H73" s="24">
        <f t="shared" si="3"/>
        <v>0</v>
      </c>
      <c r="I73" s="14">
        <v>1</v>
      </c>
      <c r="J73" s="66">
        <f t="shared" si="25"/>
        <v>0.03</v>
      </c>
      <c r="K73" s="24">
        <f t="shared" si="31"/>
        <v>0</v>
      </c>
      <c r="L73" s="24">
        <f t="shared" si="19"/>
        <v>0</v>
      </c>
      <c r="M73" s="24">
        <f t="shared" si="30"/>
        <v>0</v>
      </c>
      <c r="N73" s="62"/>
      <c r="O73" s="7"/>
      <c r="P73" s="64"/>
    </row>
    <row r="74" spans="1:16" x14ac:dyDescent="0.45">
      <c r="A74" s="36"/>
      <c r="B74" s="56"/>
      <c r="C74" s="28"/>
      <c r="D74" s="28"/>
      <c r="E74" s="17"/>
      <c r="F74" s="24">
        <f t="shared" si="9"/>
        <v>0</v>
      </c>
      <c r="G74" s="28"/>
      <c r="H74" s="24">
        <f t="shared" ref="H74" si="32">(F74+G74)*0.0765</f>
        <v>0</v>
      </c>
      <c r="I74" s="14">
        <v>1</v>
      </c>
      <c r="J74" s="66">
        <f t="shared" si="25"/>
        <v>0.03</v>
      </c>
      <c r="K74" s="24">
        <f t="shared" si="31"/>
        <v>0</v>
      </c>
      <c r="L74" s="24">
        <f t="shared" si="19"/>
        <v>0</v>
      </c>
      <c r="M74" s="24">
        <f t="shared" si="30"/>
        <v>0</v>
      </c>
      <c r="N74" s="58"/>
      <c r="O74" s="7"/>
      <c r="P74" s="65"/>
    </row>
    <row r="75" spans="1:16" hidden="1" x14ac:dyDescent="0.45">
      <c r="A75" s="36"/>
      <c r="B75" s="6"/>
      <c r="C75" s="28"/>
      <c r="D75" s="28"/>
      <c r="E75" s="17"/>
      <c r="F75" s="24"/>
      <c r="G75" s="28"/>
      <c r="H75" s="24"/>
      <c r="K75" s="24"/>
      <c r="L75" s="24"/>
      <c r="M75" s="24"/>
      <c r="N75" s="7"/>
      <c r="O75" s="7"/>
      <c r="P75" s="64"/>
    </row>
    <row r="76" spans="1:16" hidden="1" x14ac:dyDescent="0.45">
      <c r="A76" s="33"/>
      <c r="B76" s="27"/>
      <c r="C76" s="28"/>
      <c r="D76" s="28"/>
      <c r="E76" s="28"/>
      <c r="F76" s="24"/>
      <c r="G76" s="28"/>
      <c r="H76" s="24"/>
      <c r="K76" s="24"/>
      <c r="L76" s="24"/>
      <c r="M76" s="24"/>
      <c r="N76" s="6"/>
      <c r="O76" s="6"/>
    </row>
    <row r="77" spans="1:16" hidden="1" x14ac:dyDescent="0.45">
      <c r="A77" s="34"/>
      <c r="B77" s="35"/>
      <c r="C77" s="28"/>
      <c r="D77" s="28"/>
      <c r="E77" s="28"/>
      <c r="F77" s="24">
        <f t="shared" si="9"/>
        <v>0</v>
      </c>
      <c r="G77" s="28"/>
      <c r="H77" s="24">
        <f t="shared" ref="H77:H83" si="33">(F77+G77)*0.0765</f>
        <v>0</v>
      </c>
      <c r="K77" s="24">
        <f t="shared" ref="K9:K83" si="34">(F77+G77+H77)*I77</f>
        <v>0</v>
      </c>
      <c r="L77" s="24">
        <f t="shared" ref="L19:L83" si="35">E77*I77</f>
        <v>0</v>
      </c>
      <c r="M77" s="24">
        <f t="shared" si="1"/>
        <v>0</v>
      </c>
      <c r="N77" s="7"/>
      <c r="O77" s="7"/>
    </row>
    <row r="78" spans="1:16" hidden="1" x14ac:dyDescent="0.45">
      <c r="B78" s="6"/>
      <c r="C78" s="28"/>
      <c r="D78" s="28"/>
      <c r="E78" s="28"/>
      <c r="F78" s="24">
        <f t="shared" si="9"/>
        <v>0</v>
      </c>
      <c r="G78" s="28"/>
      <c r="H78" s="24">
        <f t="shared" si="33"/>
        <v>0</v>
      </c>
      <c r="K78" s="24">
        <f t="shared" si="34"/>
        <v>0</v>
      </c>
      <c r="L78" s="24">
        <f t="shared" si="35"/>
        <v>0</v>
      </c>
      <c r="M78" s="24">
        <f t="shared" si="1"/>
        <v>0</v>
      </c>
      <c r="N78" s="6"/>
      <c r="O78" s="6"/>
    </row>
    <row r="79" spans="1:16" hidden="1" x14ac:dyDescent="0.45">
      <c r="B79" s="6"/>
      <c r="C79" s="28"/>
      <c r="D79" s="28"/>
      <c r="E79" s="28"/>
      <c r="F79" s="24">
        <f t="shared" si="9"/>
        <v>0</v>
      </c>
      <c r="G79" s="28"/>
      <c r="H79" s="24">
        <f t="shared" si="33"/>
        <v>0</v>
      </c>
      <c r="K79" s="24">
        <f t="shared" si="34"/>
        <v>0</v>
      </c>
      <c r="L79" s="24">
        <f t="shared" si="35"/>
        <v>0</v>
      </c>
      <c r="M79" s="24">
        <f t="shared" si="1"/>
        <v>0</v>
      </c>
      <c r="N79" s="6"/>
      <c r="O79" s="6"/>
    </row>
    <row r="80" spans="1:16" hidden="1" x14ac:dyDescent="0.45">
      <c r="A80" s="33"/>
      <c r="B80" s="29"/>
      <c r="C80" s="28"/>
      <c r="D80" s="28"/>
      <c r="E80" s="28"/>
      <c r="F80" s="24">
        <f t="shared" si="9"/>
        <v>0</v>
      </c>
      <c r="G80" s="28"/>
      <c r="H80" s="24">
        <f t="shared" si="33"/>
        <v>0</v>
      </c>
      <c r="K80" s="24">
        <f t="shared" si="34"/>
        <v>0</v>
      </c>
      <c r="L80" s="24">
        <f t="shared" si="35"/>
        <v>0</v>
      </c>
      <c r="M80" s="24">
        <f t="shared" si="1"/>
        <v>0</v>
      </c>
      <c r="N80" s="6"/>
      <c r="O80" s="6"/>
    </row>
    <row r="81" spans="1:15" hidden="1" x14ac:dyDescent="0.45">
      <c r="A81" s="40"/>
      <c r="B81" s="25"/>
      <c r="C81" s="28"/>
      <c r="D81" s="28"/>
      <c r="E81" s="28"/>
      <c r="F81" s="24">
        <f t="shared" si="9"/>
        <v>0</v>
      </c>
      <c r="G81" s="28"/>
      <c r="H81" s="24">
        <f t="shared" si="33"/>
        <v>0</v>
      </c>
      <c r="K81" s="24">
        <f t="shared" si="34"/>
        <v>0</v>
      </c>
      <c r="L81" s="24">
        <f t="shared" si="35"/>
        <v>0</v>
      </c>
      <c r="M81" s="24">
        <f t="shared" si="1"/>
        <v>0</v>
      </c>
      <c r="N81" s="6"/>
      <c r="O81" s="6"/>
    </row>
    <row r="82" spans="1:15" hidden="1" x14ac:dyDescent="0.45">
      <c r="B82" s="6"/>
      <c r="C82" s="28"/>
      <c r="D82" s="28"/>
      <c r="E82" s="28"/>
      <c r="F82" s="24">
        <f t="shared" si="9"/>
        <v>0</v>
      </c>
      <c r="G82" s="28"/>
      <c r="H82" s="24">
        <f t="shared" si="33"/>
        <v>0</v>
      </c>
      <c r="K82" s="24">
        <f t="shared" si="34"/>
        <v>0</v>
      </c>
      <c r="L82" s="24">
        <f t="shared" si="35"/>
        <v>0</v>
      </c>
      <c r="M82" s="24">
        <f t="shared" si="1"/>
        <v>0</v>
      </c>
      <c r="N82" s="6"/>
      <c r="O82" s="6"/>
    </row>
    <row r="83" spans="1:15" hidden="1" x14ac:dyDescent="0.45">
      <c r="B83" s="6"/>
      <c r="C83" s="28"/>
      <c r="D83" s="28"/>
      <c r="E83" s="28"/>
      <c r="F83" s="24">
        <f t="shared" si="9"/>
        <v>0</v>
      </c>
      <c r="G83" s="28"/>
      <c r="H83" s="24">
        <f t="shared" si="33"/>
        <v>0</v>
      </c>
      <c r="K83" s="24">
        <f t="shared" si="34"/>
        <v>0</v>
      </c>
      <c r="L83" s="24">
        <f t="shared" si="35"/>
        <v>0</v>
      </c>
      <c r="M83" s="24">
        <f t="shared" si="1"/>
        <v>0</v>
      </c>
      <c r="N83" s="6"/>
      <c r="O83" s="6"/>
    </row>
    <row r="84" spans="1:15" x14ac:dyDescent="0.45">
      <c r="A84" s="8" t="s">
        <v>2</v>
      </c>
      <c r="B84" s="30"/>
      <c r="C84" s="31"/>
      <c r="D84" s="31"/>
      <c r="E84" s="20"/>
      <c r="F84" s="31"/>
      <c r="G84" s="31"/>
      <c r="H84" s="31"/>
      <c r="I84" s="31"/>
      <c r="J84" s="31"/>
      <c r="K84" s="41">
        <f>SUM(K8+K18+K30+K42+K51+K65+K70)</f>
        <v>0</v>
      </c>
      <c r="L84" s="41">
        <f t="shared" ref="L84:M84" si="36">SUM(L8+L18+L30+L42+L51+L65+L70)</f>
        <v>0</v>
      </c>
      <c r="M84" s="41">
        <f t="shared" si="36"/>
        <v>0</v>
      </c>
      <c r="N84" s="9"/>
      <c r="O84" s="7"/>
    </row>
    <row r="85" spans="1:15" x14ac:dyDescent="0.45">
      <c r="B85" s="6"/>
      <c r="C85" s="28"/>
      <c r="D85" s="28"/>
      <c r="E85" s="28"/>
      <c r="F85" s="28"/>
      <c r="G85" s="28"/>
      <c r="H85" s="28"/>
      <c r="I85" s="52" t="s">
        <v>123</v>
      </c>
      <c r="J85" s="28">
        <v>1</v>
      </c>
      <c r="K85" s="28"/>
      <c r="L85" s="28"/>
      <c r="M85" s="28"/>
      <c r="N85" s="6"/>
      <c r="O85" s="6"/>
    </row>
    <row r="86" spans="1:15" x14ac:dyDescent="0.45">
      <c r="B86" s="6"/>
      <c r="C86" s="28"/>
      <c r="D86" s="28"/>
      <c r="E86" s="28"/>
      <c r="F86" s="28"/>
      <c r="G86" s="28"/>
      <c r="H86" s="28"/>
      <c r="I86" s="52" t="s">
        <v>124</v>
      </c>
      <c r="J86" s="52">
        <v>1.35</v>
      </c>
      <c r="K86" s="28"/>
      <c r="L86" s="28"/>
      <c r="M86" s="28"/>
      <c r="N86" s="6"/>
      <c r="O86" s="6"/>
    </row>
    <row r="87" spans="1:15" x14ac:dyDescent="0.45">
      <c r="B87" s="6"/>
      <c r="C87" s="28"/>
      <c r="D87" s="28"/>
      <c r="E87" s="28"/>
      <c r="F87" s="28"/>
      <c r="G87" s="28"/>
      <c r="H87" s="28"/>
      <c r="I87" s="52" t="s">
        <v>47</v>
      </c>
      <c r="J87" s="52"/>
      <c r="K87" s="28"/>
      <c r="L87" s="28"/>
      <c r="M87" s="28"/>
      <c r="N87" s="6"/>
      <c r="O87" s="6"/>
    </row>
    <row r="88" spans="1:15" x14ac:dyDescent="0.45">
      <c r="B88" s="6"/>
      <c r="C88" s="28"/>
      <c r="D88" s="28"/>
      <c r="E88" s="28"/>
      <c r="F88" s="28"/>
      <c r="G88" s="28"/>
      <c r="H88" s="28"/>
      <c r="I88" s="28" t="s">
        <v>125</v>
      </c>
      <c r="J88" s="94">
        <v>0.03</v>
      </c>
      <c r="K88" s="28"/>
      <c r="L88" s="28"/>
      <c r="M88" s="28"/>
      <c r="N88" s="6"/>
      <c r="O88" s="6"/>
    </row>
    <row r="89" spans="1:15" x14ac:dyDescent="0.45">
      <c r="B89" s="6"/>
      <c r="C89" s="28"/>
      <c r="D89" s="28"/>
      <c r="E89" s="28"/>
      <c r="F89" s="28"/>
      <c r="G89" s="28"/>
      <c r="H89" s="28"/>
      <c r="K89" s="28"/>
      <c r="L89" s="28"/>
      <c r="M89" s="28"/>
      <c r="N89" s="6"/>
      <c r="O89" s="6"/>
    </row>
    <row r="90" spans="1:15" ht="15.75" x14ac:dyDescent="0.5">
      <c r="A90" s="53" t="s">
        <v>44</v>
      </c>
      <c r="B90" s="6"/>
      <c r="C90" s="28"/>
      <c r="D90" s="28"/>
      <c r="E90" s="28"/>
      <c r="F90" s="28"/>
      <c r="G90" s="28"/>
      <c r="H90" s="28"/>
      <c r="K90" s="28"/>
      <c r="L90" s="28"/>
      <c r="M90" s="28"/>
      <c r="N90" s="6"/>
      <c r="O90" s="6"/>
    </row>
    <row r="91" spans="1:15" ht="15.75" x14ac:dyDescent="0.5">
      <c r="A91" s="51" t="s">
        <v>27</v>
      </c>
      <c r="B91" s="32"/>
      <c r="C91" s="42"/>
      <c r="D91" s="55" t="s">
        <v>62</v>
      </c>
      <c r="E91" s="28"/>
      <c r="F91" s="28"/>
      <c r="G91" s="28"/>
      <c r="H91" s="28"/>
      <c r="I91" s="28"/>
      <c r="J91" s="28"/>
      <c r="K91" s="28"/>
      <c r="L91" s="28"/>
      <c r="M91" s="28"/>
      <c r="N91" s="6"/>
      <c r="O91" s="6"/>
    </row>
    <row r="92" spans="1:15" x14ac:dyDescent="0.45">
      <c r="B92" s="6"/>
      <c r="C92" s="28"/>
      <c r="D92"/>
      <c r="E92" s="28"/>
      <c r="F92" s="28"/>
      <c r="G92" s="28"/>
      <c r="H92" s="28"/>
      <c r="I92" s="28"/>
      <c r="J92" s="28"/>
      <c r="K92" s="28"/>
      <c r="L92" s="28"/>
      <c r="M92" s="28"/>
      <c r="N92" s="6"/>
      <c r="O92" s="6"/>
    </row>
    <row r="93" spans="1:15" x14ac:dyDescent="0.45">
      <c r="A93" t="s">
        <v>1</v>
      </c>
      <c r="B93" s="11"/>
      <c r="C93" s="28">
        <v>0</v>
      </c>
      <c r="D93" t="s">
        <v>104</v>
      </c>
      <c r="E93" s="28"/>
      <c r="F93" s="18" t="s">
        <v>110</v>
      </c>
      <c r="G93" s="92" t="s">
        <v>106</v>
      </c>
      <c r="H93" s="92"/>
      <c r="I93" s="92"/>
      <c r="J93" s="92"/>
      <c r="K93" s="92"/>
      <c r="L93" s="92"/>
      <c r="M93" s="92"/>
      <c r="N93" s="6"/>
      <c r="O93" s="6"/>
    </row>
    <row r="94" spans="1:15" x14ac:dyDescent="0.45">
      <c r="A94" t="s">
        <v>96</v>
      </c>
      <c r="B94" s="11"/>
      <c r="C94" s="44"/>
      <c r="D94" t="s">
        <v>104</v>
      </c>
      <c r="E94" s="28"/>
      <c r="F94" s="18"/>
      <c r="G94" s="92"/>
      <c r="H94" s="92"/>
      <c r="I94" s="92"/>
      <c r="J94" s="92"/>
      <c r="K94" s="92"/>
      <c r="L94" s="92"/>
      <c r="M94" s="92"/>
      <c r="N94" s="6"/>
      <c r="O94" s="6"/>
    </row>
    <row r="95" spans="1:15" x14ac:dyDescent="0.45">
      <c r="A95" t="s">
        <v>97</v>
      </c>
      <c r="B95" s="10"/>
      <c r="C95" s="45"/>
      <c r="D95" t="s">
        <v>104</v>
      </c>
      <c r="F95" s="19"/>
      <c r="G95" s="19"/>
    </row>
    <row r="96" spans="1:15" ht="15" customHeight="1" x14ac:dyDescent="0.45">
      <c r="A96" t="s">
        <v>99</v>
      </c>
      <c r="B96" s="10"/>
      <c r="C96" s="14">
        <v>0</v>
      </c>
      <c r="D96" t="s">
        <v>104</v>
      </c>
      <c r="F96" s="18" t="s">
        <v>111</v>
      </c>
      <c r="G96" s="92" t="s">
        <v>105</v>
      </c>
      <c r="H96" s="92"/>
      <c r="I96" s="92"/>
      <c r="J96" s="92"/>
      <c r="K96" s="92"/>
      <c r="L96" s="92"/>
      <c r="M96" s="92"/>
    </row>
    <row r="97" spans="1:14" x14ac:dyDescent="0.45">
      <c r="A97" t="s">
        <v>101</v>
      </c>
      <c r="B97" s="10"/>
      <c r="C97" s="14">
        <v>0</v>
      </c>
      <c r="D97" t="s">
        <v>104</v>
      </c>
      <c r="F97" s="19"/>
      <c r="G97" s="92"/>
      <c r="H97" s="92"/>
      <c r="I97" s="92"/>
      <c r="J97" s="92"/>
      <c r="K97" s="92"/>
      <c r="L97" s="92"/>
      <c r="M97" s="92"/>
    </row>
    <row r="98" spans="1:14" x14ac:dyDescent="0.45">
      <c r="A98" t="s">
        <v>100</v>
      </c>
      <c r="B98" s="10"/>
      <c r="C98" s="14">
        <v>0</v>
      </c>
      <c r="D98" t="s">
        <v>104</v>
      </c>
    </row>
    <row r="99" spans="1:14" ht="15" customHeight="1" x14ac:dyDescent="0.45">
      <c r="A99" s="47" t="s">
        <v>56</v>
      </c>
      <c r="B99" s="22"/>
      <c r="C99" s="49">
        <f>+ROUND(L84,0)</f>
        <v>0</v>
      </c>
      <c r="D99" t="s">
        <v>61</v>
      </c>
      <c r="F99" s="28" t="s">
        <v>112</v>
      </c>
      <c r="G99" s="93" t="s">
        <v>114</v>
      </c>
      <c r="H99" s="93"/>
      <c r="I99" s="93"/>
      <c r="J99" s="93"/>
      <c r="K99" s="93"/>
      <c r="L99" s="93"/>
      <c r="M99" s="93"/>
    </row>
    <row r="100" spans="1:14" ht="17.25" customHeight="1" x14ac:dyDescent="0.45">
      <c r="A100" s="47" t="s">
        <v>109</v>
      </c>
      <c r="B100" s="22"/>
      <c r="C100" s="49">
        <f>ROUNDDOWN(0.4*M84,0)</f>
        <v>0</v>
      </c>
      <c r="D100" t="s">
        <v>61</v>
      </c>
      <c r="E100" s="66"/>
      <c r="G100" s="93"/>
      <c r="H100" s="93"/>
      <c r="I100" s="93"/>
      <c r="J100" s="93"/>
      <c r="K100" s="93"/>
      <c r="L100" s="93"/>
      <c r="M100" s="93"/>
    </row>
    <row r="101" spans="1:14" x14ac:dyDescent="0.45">
      <c r="A101" s="60" t="s">
        <v>4</v>
      </c>
      <c r="B101" s="60"/>
      <c r="C101" s="61">
        <f>ROUND(M84,0)-SUM(C93:C100)</f>
        <v>0</v>
      </c>
      <c r="D101"/>
      <c r="G101" s="93"/>
      <c r="H101" s="93"/>
      <c r="I101" s="93"/>
      <c r="J101" s="93"/>
      <c r="K101" s="93"/>
      <c r="L101" s="93"/>
      <c r="M101" s="93"/>
    </row>
    <row r="102" spans="1:14" x14ac:dyDescent="0.45">
      <c r="A102" s="8" t="s">
        <v>2</v>
      </c>
      <c r="B102" s="12"/>
      <c r="C102" s="43">
        <f>SUM(C92:C101)</f>
        <v>0</v>
      </c>
      <c r="D102"/>
      <c r="G102" s="59"/>
      <c r="H102" s="59"/>
    </row>
    <row r="103" spans="1:14" x14ac:dyDescent="0.45">
      <c r="H103" s="59"/>
    </row>
    <row r="105" spans="1:14" x14ac:dyDescent="0.45">
      <c r="N105" s="54"/>
    </row>
    <row r="106" spans="1:14" x14ac:dyDescent="0.45">
      <c r="A106" t="s">
        <v>81</v>
      </c>
      <c r="N106" t="s">
        <v>103</v>
      </c>
    </row>
    <row r="107" spans="1:14" x14ac:dyDescent="0.45">
      <c r="D107"/>
      <c r="N107" t="s">
        <v>60</v>
      </c>
    </row>
    <row r="108" spans="1:14" x14ac:dyDescent="0.45">
      <c r="D108"/>
      <c r="N108" t="s">
        <v>61</v>
      </c>
    </row>
    <row r="109" spans="1:14" x14ac:dyDescent="0.45">
      <c r="N109" t="s">
        <v>104</v>
      </c>
    </row>
  </sheetData>
  <mergeCells count="3">
    <mergeCell ref="G96:M97"/>
    <mergeCell ref="G93:M94"/>
    <mergeCell ref="G99:M101"/>
  </mergeCells>
  <dataValidations count="1">
    <dataValidation type="list" allowBlank="1" showInputMessage="1" showErrorMessage="1" sqref="D93:D100" xr:uid="{F4E58209-001B-40C5-AC52-C9636433091A}">
      <formula1>$N$107:$N$110</formula1>
    </dataValidation>
  </dataValidations>
  <pageMargins left="0.25" right="0.25" top="0.75" bottom="0.75" header="0.3" footer="0.3"/>
  <pageSetup scale="61" fitToHeight="0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90C6-F351-4C51-93F3-7BF678AC91E0}">
  <dimension ref="A1:G22"/>
  <sheetViews>
    <sheetView workbookViewId="0">
      <selection activeCell="D29" sqref="D29"/>
    </sheetView>
  </sheetViews>
  <sheetFormatPr defaultRowHeight="14.25" x14ac:dyDescent="0.45"/>
  <cols>
    <col min="1" max="1" width="37.73046875" customWidth="1"/>
    <col min="7" max="7" width="11.59765625" bestFit="1" customWidth="1"/>
  </cols>
  <sheetData>
    <row r="1" spans="1:7" x14ac:dyDescent="0.45">
      <c r="A1" t="s">
        <v>82</v>
      </c>
    </row>
    <row r="3" spans="1:7" x14ac:dyDescent="0.45">
      <c r="A3" s="86" t="s">
        <v>120</v>
      </c>
      <c r="B3" s="86" t="s">
        <v>115</v>
      </c>
      <c r="C3" s="86" t="s">
        <v>116</v>
      </c>
      <c r="D3" s="86" t="s">
        <v>117</v>
      </c>
      <c r="E3" s="86" t="s">
        <v>118</v>
      </c>
      <c r="F3" s="86" t="s">
        <v>119</v>
      </c>
      <c r="G3" s="86" t="s">
        <v>2</v>
      </c>
    </row>
    <row r="4" spans="1:7" x14ac:dyDescent="0.45">
      <c r="A4" t="s">
        <v>83</v>
      </c>
      <c r="G4">
        <f>SUM(B4:F4)</f>
        <v>0</v>
      </c>
    </row>
    <row r="5" spans="1:7" x14ac:dyDescent="0.45">
      <c r="A5" t="s">
        <v>84</v>
      </c>
      <c r="G5">
        <f t="shared" ref="G5:G8" si="0">SUM(B5:F5)</f>
        <v>0</v>
      </c>
    </row>
    <row r="6" spans="1:7" x14ac:dyDescent="0.45">
      <c r="A6" t="s">
        <v>85</v>
      </c>
      <c r="G6">
        <f t="shared" si="0"/>
        <v>0</v>
      </c>
    </row>
    <row r="7" spans="1:7" x14ac:dyDescent="0.45">
      <c r="A7" t="s">
        <v>86</v>
      </c>
      <c r="G7">
        <f t="shared" si="0"/>
        <v>0</v>
      </c>
    </row>
    <row r="8" spans="1:7" x14ac:dyDescent="0.45">
      <c r="A8" s="87" t="s">
        <v>87</v>
      </c>
      <c r="B8" s="87"/>
      <c r="C8" s="87"/>
      <c r="D8" s="87"/>
      <c r="E8" s="87"/>
      <c r="F8" s="87"/>
      <c r="G8" s="87">
        <f t="shared" si="0"/>
        <v>0</v>
      </c>
    </row>
    <row r="9" spans="1:7" x14ac:dyDescent="0.45">
      <c r="A9" t="s">
        <v>2</v>
      </c>
      <c r="B9">
        <f>SUM(B4:B8)</f>
        <v>0</v>
      </c>
      <c r="C9">
        <f t="shared" ref="C9:G9" si="1">SUM(C4:C8)</f>
        <v>0</v>
      </c>
      <c r="D9">
        <f t="shared" si="1"/>
        <v>0</v>
      </c>
      <c r="E9">
        <f t="shared" si="1"/>
        <v>0</v>
      </c>
      <c r="F9">
        <f t="shared" si="1"/>
        <v>0</v>
      </c>
      <c r="G9">
        <f t="shared" si="1"/>
        <v>0</v>
      </c>
    </row>
    <row r="11" spans="1:7" x14ac:dyDescent="0.45">
      <c r="A11" s="86" t="s">
        <v>88</v>
      </c>
      <c r="B11" s="86" t="s">
        <v>115</v>
      </c>
      <c r="C11" s="86" t="s">
        <v>116</v>
      </c>
      <c r="D11" s="86" t="s">
        <v>117</v>
      </c>
      <c r="E11" s="86" t="s">
        <v>118</v>
      </c>
      <c r="F11" s="86" t="s">
        <v>119</v>
      </c>
      <c r="G11" s="86" t="s">
        <v>2</v>
      </c>
    </row>
    <row r="12" spans="1:7" x14ac:dyDescent="0.45">
      <c r="A12" t="s">
        <v>89</v>
      </c>
      <c r="B12" s="86">
        <f>SUM(B13:B15)</f>
        <v>0</v>
      </c>
      <c r="C12" s="86">
        <f t="shared" ref="C12:F12" si="2">SUM(C13:C15)</f>
        <v>0</v>
      </c>
      <c r="D12" s="86">
        <f t="shared" si="2"/>
        <v>0</v>
      </c>
      <c r="E12" s="86">
        <f t="shared" si="2"/>
        <v>0</v>
      </c>
      <c r="F12" s="86">
        <f t="shared" si="2"/>
        <v>0</v>
      </c>
      <c r="G12">
        <f>SUM(B12:F12)</f>
        <v>0</v>
      </c>
    </row>
    <row r="13" spans="1:7" x14ac:dyDescent="0.45">
      <c r="A13" s="88" t="s">
        <v>90</v>
      </c>
      <c r="B13" s="89"/>
      <c r="C13" s="89"/>
      <c r="D13" s="89"/>
      <c r="E13" s="89"/>
      <c r="F13" s="89"/>
      <c r="G13" s="90">
        <f>SUM(B13:F13)</f>
        <v>0</v>
      </c>
    </row>
    <row r="14" spans="1:7" x14ac:dyDescent="0.45">
      <c r="A14" s="88" t="s">
        <v>91</v>
      </c>
      <c r="B14" s="89"/>
      <c r="C14" s="89"/>
      <c r="D14" s="89"/>
      <c r="E14" s="89"/>
      <c r="F14" s="89"/>
      <c r="G14" s="90">
        <f>SUM(B14:F14)</f>
        <v>0</v>
      </c>
    </row>
    <row r="15" spans="1:7" x14ac:dyDescent="0.45">
      <c r="A15" s="88" t="s">
        <v>92</v>
      </c>
      <c r="B15" s="90"/>
      <c r="C15" s="90"/>
      <c r="D15" s="90"/>
      <c r="E15" s="90"/>
      <c r="F15" s="90"/>
      <c r="G15" s="90">
        <f>SUM(B15:F15)</f>
        <v>0</v>
      </c>
    </row>
    <row r="16" spans="1:7" x14ac:dyDescent="0.45">
      <c r="A16" t="s">
        <v>93</v>
      </c>
      <c r="G16">
        <f t="shared" ref="G16:G18" si="3">SUM(B16:F16)</f>
        <v>0</v>
      </c>
    </row>
    <row r="17" spans="1:7" x14ac:dyDescent="0.45">
      <c r="A17" t="s">
        <v>94</v>
      </c>
      <c r="G17">
        <f t="shared" si="3"/>
        <v>0</v>
      </c>
    </row>
    <row r="18" spans="1:7" x14ac:dyDescent="0.45">
      <c r="A18" s="87" t="s">
        <v>87</v>
      </c>
      <c r="B18" s="87"/>
      <c r="C18" s="87"/>
      <c r="D18" s="87"/>
      <c r="E18" s="87"/>
      <c r="F18" s="87"/>
      <c r="G18" s="87">
        <f t="shared" si="3"/>
        <v>0</v>
      </c>
    </row>
    <row r="19" spans="1:7" x14ac:dyDescent="0.45">
      <c r="A19" t="s">
        <v>2</v>
      </c>
      <c r="B19">
        <f t="shared" ref="B19:F19" si="4">SUM(B12,B16,B17,B18)</f>
        <v>0</v>
      </c>
      <c r="C19">
        <f t="shared" si="4"/>
        <v>0</v>
      </c>
      <c r="D19">
        <f t="shared" si="4"/>
        <v>0</v>
      </c>
      <c r="E19">
        <f t="shared" si="4"/>
        <v>0</v>
      </c>
      <c r="F19">
        <f t="shared" si="4"/>
        <v>0</v>
      </c>
      <c r="G19">
        <f>SUM(G12,G16,G17,G18)</f>
        <v>0</v>
      </c>
    </row>
    <row r="21" spans="1:7" x14ac:dyDescent="0.45">
      <c r="A21" t="s">
        <v>98</v>
      </c>
      <c r="G21" s="91">
        <f>'Capital Budget'!C100</f>
        <v>0</v>
      </c>
    </row>
    <row r="22" spans="1:7" x14ac:dyDescent="0.45">
      <c r="A22" t="s">
        <v>95</v>
      </c>
      <c r="G22" s="91">
        <f>G21*0.18</f>
        <v>0</v>
      </c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3"/>
  <sheetViews>
    <sheetView workbookViewId="0">
      <pane xSplit="2" ySplit="6" topLeftCell="C22" activePane="bottomRight" state="frozen"/>
      <selection activeCell="E6" sqref="E6"/>
      <selection pane="topRight" activeCell="E6" sqref="E6"/>
      <selection pane="bottomLeft" activeCell="E6" sqref="E6"/>
      <selection pane="bottomRight" activeCell="E38" sqref="E38"/>
    </sheetView>
  </sheetViews>
  <sheetFormatPr defaultRowHeight="14.25" x14ac:dyDescent="0.45"/>
  <cols>
    <col min="1" max="1" width="25.73046875" customWidth="1"/>
    <col min="2" max="2" width="13.86328125" customWidth="1"/>
    <col min="3" max="3" width="13" style="14" customWidth="1"/>
    <col min="4" max="4" width="12.1328125" style="14" customWidth="1"/>
    <col min="5" max="5" width="11.86328125" style="14" customWidth="1"/>
    <col min="6" max="6" width="16.265625" style="14" customWidth="1"/>
    <col min="7" max="7" width="12.265625" style="14" customWidth="1"/>
    <col min="8" max="8" width="11.86328125" style="14" customWidth="1"/>
    <col min="9" max="11" width="11.3984375" style="14" customWidth="1"/>
    <col min="12" max="12" width="14.86328125" style="14" customWidth="1"/>
    <col min="13" max="14" width="11.3984375" customWidth="1"/>
  </cols>
  <sheetData>
    <row r="2" spans="1:14" ht="18" x14ac:dyDescent="0.55000000000000004">
      <c r="A2" s="13" t="s">
        <v>67</v>
      </c>
    </row>
    <row r="3" spans="1:14" ht="18" x14ac:dyDescent="0.55000000000000004">
      <c r="A3" s="13"/>
    </row>
    <row r="4" spans="1:14" ht="15.75" x14ac:dyDescent="0.5">
      <c r="A4" s="46" t="s">
        <v>57</v>
      </c>
    </row>
    <row r="5" spans="1:14" x14ac:dyDescent="0.45">
      <c r="C5" s="16" t="s">
        <v>29</v>
      </c>
      <c r="D5" s="16" t="s">
        <v>30</v>
      </c>
      <c r="E5" s="16" t="s">
        <v>31</v>
      </c>
      <c r="F5" s="16" t="s">
        <v>32</v>
      </c>
      <c r="G5" s="16" t="s">
        <v>33</v>
      </c>
      <c r="H5" s="16" t="s">
        <v>34</v>
      </c>
      <c r="I5" s="16" t="s">
        <v>35</v>
      </c>
      <c r="J5" s="16" t="s">
        <v>36</v>
      </c>
      <c r="K5" s="16" t="s">
        <v>37</v>
      </c>
      <c r="L5" s="16" t="s">
        <v>38</v>
      </c>
    </row>
    <row r="6" spans="1:14" ht="60" customHeight="1" x14ac:dyDescent="0.45">
      <c r="A6" s="1" t="s">
        <v>24</v>
      </c>
      <c r="B6" s="2" t="s">
        <v>25</v>
      </c>
      <c r="C6" s="15" t="s">
        <v>23</v>
      </c>
      <c r="D6" s="15" t="s">
        <v>48</v>
      </c>
      <c r="E6" s="15" t="s">
        <v>49</v>
      </c>
      <c r="F6" s="15" t="s">
        <v>39</v>
      </c>
      <c r="G6" s="15" t="s">
        <v>40</v>
      </c>
      <c r="H6" s="15" t="s">
        <v>65</v>
      </c>
      <c r="I6" s="15" t="s">
        <v>45</v>
      </c>
      <c r="J6" s="15" t="s">
        <v>55</v>
      </c>
      <c r="K6" s="15" t="s">
        <v>59</v>
      </c>
      <c r="L6" s="15" t="s">
        <v>22</v>
      </c>
      <c r="M6" s="3"/>
      <c r="N6" s="5"/>
    </row>
    <row r="7" spans="1:14" x14ac:dyDescent="0.45">
      <c r="B7" s="4"/>
      <c r="C7" s="16"/>
      <c r="D7" s="16"/>
      <c r="E7" s="16"/>
      <c r="F7" s="21"/>
      <c r="G7" s="16"/>
      <c r="H7" s="21"/>
      <c r="I7" s="50"/>
      <c r="J7" s="23"/>
      <c r="K7" s="23"/>
      <c r="L7" s="23"/>
      <c r="M7" s="5"/>
      <c r="N7" s="5"/>
    </row>
    <row r="8" spans="1:14" x14ac:dyDescent="0.45">
      <c r="A8" s="33" t="s">
        <v>5</v>
      </c>
      <c r="F8" s="24"/>
      <c r="H8" s="24"/>
      <c r="J8" s="24"/>
      <c r="K8" s="24"/>
      <c r="L8" s="24"/>
    </row>
    <row r="9" spans="1:14" x14ac:dyDescent="0.45">
      <c r="A9" s="34" t="s">
        <v>6</v>
      </c>
      <c r="B9" s="25" t="s">
        <v>7</v>
      </c>
      <c r="C9" s="26">
        <v>56430</v>
      </c>
      <c r="D9" s="14">
        <v>0</v>
      </c>
      <c r="E9" s="26">
        <v>13544.4</v>
      </c>
      <c r="F9" s="24">
        <f>C9-D9-E9</f>
        <v>42885.599999999999</v>
      </c>
      <c r="G9" s="14">
        <v>125</v>
      </c>
      <c r="H9" s="24">
        <f>(F9+G9)*0.0765</f>
        <v>3290.3108999999999</v>
      </c>
      <c r="I9" s="14">
        <v>1</v>
      </c>
      <c r="J9" s="24">
        <f t="shared" ref="J9:J27" si="0">(F9+G9+H9)*I9</f>
        <v>46300.910899999995</v>
      </c>
      <c r="K9" s="24">
        <f t="shared" ref="K9:K27" si="1">E9*I9</f>
        <v>13544.4</v>
      </c>
      <c r="L9" s="24">
        <f t="shared" ref="L9:L27" si="2">J9+K9</f>
        <v>59845.310899999997</v>
      </c>
    </row>
    <row r="10" spans="1:14" x14ac:dyDescent="0.45">
      <c r="A10" s="34" t="s">
        <v>8</v>
      </c>
      <c r="B10" s="25" t="s">
        <v>9</v>
      </c>
      <c r="C10" s="26">
        <f>1365</f>
        <v>1365</v>
      </c>
      <c r="D10" s="14">
        <v>0</v>
      </c>
      <c r="E10" s="26">
        <v>0</v>
      </c>
      <c r="F10" s="24">
        <f t="shared" ref="F10:F27" si="3">C10-D10-E10</f>
        <v>1365</v>
      </c>
      <c r="H10" s="24">
        <f t="shared" ref="H10:H27" si="4">(F10+G10)*0.0765</f>
        <v>104.4225</v>
      </c>
      <c r="I10" s="14">
        <v>1</v>
      </c>
      <c r="J10" s="24">
        <f t="shared" si="0"/>
        <v>1469.4224999999999</v>
      </c>
      <c r="K10" s="24">
        <f t="shared" si="1"/>
        <v>0</v>
      </c>
      <c r="L10" s="24">
        <f t="shared" si="2"/>
        <v>1469.4224999999999</v>
      </c>
    </row>
    <row r="11" spans="1:14" x14ac:dyDescent="0.45">
      <c r="A11" s="34" t="s">
        <v>10</v>
      </c>
      <c r="B11" s="25" t="s">
        <v>11</v>
      </c>
      <c r="C11" s="26">
        <v>5012</v>
      </c>
      <c r="D11" s="14">
        <v>0</v>
      </c>
      <c r="E11" s="26">
        <v>2276</v>
      </c>
      <c r="F11" s="24">
        <f t="shared" si="3"/>
        <v>2736</v>
      </c>
      <c r="H11" s="24">
        <f t="shared" si="4"/>
        <v>209.304</v>
      </c>
      <c r="I11" s="14">
        <v>1</v>
      </c>
      <c r="J11" s="24">
        <f t="shared" si="0"/>
        <v>2945.3040000000001</v>
      </c>
      <c r="K11" s="24">
        <f t="shared" si="1"/>
        <v>2276</v>
      </c>
      <c r="L11" s="24">
        <f t="shared" si="2"/>
        <v>5221.3040000000001</v>
      </c>
    </row>
    <row r="12" spans="1:14" ht="28.5" x14ac:dyDescent="0.45">
      <c r="A12" s="34" t="s">
        <v>21</v>
      </c>
      <c r="B12" s="35" t="s">
        <v>12</v>
      </c>
      <c r="C12" s="14">
        <v>2772</v>
      </c>
      <c r="D12" s="14">
        <v>0</v>
      </c>
      <c r="E12" s="14">
        <v>655.5</v>
      </c>
      <c r="F12" s="24">
        <f t="shared" si="3"/>
        <v>2116.5</v>
      </c>
      <c r="H12" s="24">
        <f t="shared" si="4"/>
        <v>161.91225</v>
      </c>
      <c r="I12" s="14">
        <v>1</v>
      </c>
      <c r="J12" s="24">
        <f t="shared" si="0"/>
        <v>2278.4122499999999</v>
      </c>
      <c r="K12" s="24">
        <f t="shared" si="1"/>
        <v>655.5</v>
      </c>
      <c r="L12" s="24">
        <f t="shared" si="2"/>
        <v>2933.9122499999999</v>
      </c>
    </row>
    <row r="13" spans="1:14" x14ac:dyDescent="0.45">
      <c r="A13" s="34"/>
      <c r="B13" s="25"/>
      <c r="D13" s="19"/>
      <c r="E13" s="19"/>
      <c r="F13" s="24">
        <f t="shared" si="3"/>
        <v>0</v>
      </c>
      <c r="H13" s="24">
        <f t="shared" si="4"/>
        <v>0</v>
      </c>
      <c r="J13" s="24">
        <f t="shared" si="0"/>
        <v>0</v>
      </c>
      <c r="K13" s="24">
        <f t="shared" si="1"/>
        <v>0</v>
      </c>
      <c r="L13" s="24">
        <f t="shared" si="2"/>
        <v>0</v>
      </c>
    </row>
    <row r="14" spans="1:14" x14ac:dyDescent="0.45">
      <c r="A14" s="34"/>
      <c r="B14" s="25"/>
      <c r="D14" s="19"/>
      <c r="E14" s="19"/>
      <c r="F14" s="24">
        <f t="shared" si="3"/>
        <v>0</v>
      </c>
      <c r="H14" s="24">
        <f t="shared" si="4"/>
        <v>0</v>
      </c>
      <c r="J14" s="24">
        <f t="shared" si="0"/>
        <v>0</v>
      </c>
      <c r="K14" s="24">
        <f t="shared" si="1"/>
        <v>0</v>
      </c>
      <c r="L14" s="24">
        <f t="shared" si="2"/>
        <v>0</v>
      </c>
    </row>
    <row r="15" spans="1:14" x14ac:dyDescent="0.45">
      <c r="A15" s="33" t="s">
        <v>13</v>
      </c>
      <c r="B15" s="27"/>
      <c r="C15" s="28"/>
      <c r="D15" s="18"/>
      <c r="E15" s="18"/>
      <c r="F15" s="24">
        <f t="shared" si="3"/>
        <v>0</v>
      </c>
      <c r="G15" s="28"/>
      <c r="H15" s="24">
        <f t="shared" si="4"/>
        <v>0</v>
      </c>
      <c r="J15" s="24">
        <f t="shared" si="0"/>
        <v>0</v>
      </c>
      <c r="K15" s="24">
        <f t="shared" si="1"/>
        <v>0</v>
      </c>
      <c r="L15" s="24">
        <f t="shared" si="2"/>
        <v>0</v>
      </c>
      <c r="M15" s="6"/>
      <c r="N15" s="6"/>
    </row>
    <row r="16" spans="1:14" ht="28.5" x14ac:dyDescent="0.45">
      <c r="A16" s="36" t="s">
        <v>14</v>
      </c>
      <c r="B16" t="s">
        <v>15</v>
      </c>
      <c r="C16" s="37">
        <f>(45215-2260.75+410)</f>
        <v>43364.25</v>
      </c>
      <c r="D16" s="14">
        <v>0</v>
      </c>
      <c r="E16" s="18">
        <v>2493</v>
      </c>
      <c r="F16" s="24">
        <f t="shared" si="3"/>
        <v>40871.25</v>
      </c>
      <c r="G16" s="28"/>
      <c r="H16" s="24">
        <f t="shared" si="4"/>
        <v>3126.6506249999998</v>
      </c>
      <c r="I16" s="14">
        <v>1.45</v>
      </c>
      <c r="J16" s="24">
        <f t="shared" si="0"/>
        <v>63796.955906249997</v>
      </c>
      <c r="K16" s="24">
        <f t="shared" si="1"/>
        <v>3614.85</v>
      </c>
      <c r="L16" s="24">
        <f t="shared" si="2"/>
        <v>67411.805906249996</v>
      </c>
      <c r="M16" s="7"/>
      <c r="N16" s="7"/>
    </row>
    <row r="17" spans="1:14" ht="29.25" customHeight="1" x14ac:dyDescent="0.45">
      <c r="A17" s="36" t="s">
        <v>17</v>
      </c>
      <c r="B17" s="38" t="s">
        <v>16</v>
      </c>
      <c r="C17" s="37">
        <v>7675</v>
      </c>
      <c r="D17" s="14">
        <v>0</v>
      </c>
      <c r="E17" s="18">
        <v>0</v>
      </c>
      <c r="F17" s="24">
        <f t="shared" si="3"/>
        <v>7675</v>
      </c>
      <c r="G17" s="28">
        <v>100</v>
      </c>
      <c r="H17" s="24">
        <f t="shared" si="4"/>
        <v>594.78750000000002</v>
      </c>
      <c r="I17" s="14">
        <v>1.45</v>
      </c>
      <c r="J17" s="24">
        <f t="shared" si="0"/>
        <v>12136.191875</v>
      </c>
      <c r="K17" s="24">
        <f t="shared" si="1"/>
        <v>0</v>
      </c>
      <c r="L17" s="24">
        <f t="shared" si="2"/>
        <v>12136.191875</v>
      </c>
      <c r="M17" s="7"/>
      <c r="N17" s="7"/>
    </row>
    <row r="18" spans="1:14" x14ac:dyDescent="0.45">
      <c r="B18" s="6"/>
      <c r="C18" s="28"/>
      <c r="D18" s="28"/>
      <c r="E18" s="17"/>
      <c r="F18" s="24">
        <f t="shared" si="3"/>
        <v>0</v>
      </c>
      <c r="G18" s="28"/>
      <c r="H18" s="24">
        <f t="shared" si="4"/>
        <v>0</v>
      </c>
      <c r="J18" s="24">
        <f t="shared" si="0"/>
        <v>0</v>
      </c>
      <c r="K18" s="24">
        <f t="shared" si="1"/>
        <v>0</v>
      </c>
      <c r="L18" s="24">
        <f t="shared" si="2"/>
        <v>0</v>
      </c>
      <c r="M18" s="7"/>
      <c r="N18" s="7"/>
    </row>
    <row r="19" spans="1:14" x14ac:dyDescent="0.45">
      <c r="B19" s="6"/>
      <c r="C19" s="28"/>
      <c r="D19" s="28"/>
      <c r="E19" s="28"/>
      <c r="F19" s="24">
        <f t="shared" si="3"/>
        <v>0</v>
      </c>
      <c r="G19" s="28"/>
      <c r="H19" s="24">
        <f t="shared" si="4"/>
        <v>0</v>
      </c>
      <c r="J19" s="24">
        <f t="shared" si="0"/>
        <v>0</v>
      </c>
      <c r="K19" s="24">
        <f t="shared" si="1"/>
        <v>0</v>
      </c>
      <c r="L19" s="24">
        <f t="shared" si="2"/>
        <v>0</v>
      </c>
      <c r="M19" s="6"/>
      <c r="N19" s="6"/>
    </row>
    <row r="20" spans="1:14" x14ac:dyDescent="0.45">
      <c r="A20" s="33" t="s">
        <v>18</v>
      </c>
      <c r="B20" s="27"/>
      <c r="C20" s="28"/>
      <c r="D20" s="28"/>
      <c r="E20" s="28"/>
      <c r="F20" s="24">
        <f t="shared" si="3"/>
        <v>0</v>
      </c>
      <c r="G20" s="28"/>
      <c r="H20" s="24">
        <f t="shared" si="4"/>
        <v>0</v>
      </c>
      <c r="J20" s="24">
        <f t="shared" si="0"/>
        <v>0</v>
      </c>
      <c r="K20" s="24">
        <f t="shared" si="1"/>
        <v>0</v>
      </c>
      <c r="L20" s="24">
        <f t="shared" si="2"/>
        <v>0</v>
      </c>
      <c r="M20" s="6"/>
      <c r="N20" s="6"/>
    </row>
    <row r="21" spans="1:14" x14ac:dyDescent="0.45">
      <c r="A21" s="34" t="s">
        <v>20</v>
      </c>
      <c r="B21" s="35" t="s">
        <v>12</v>
      </c>
      <c r="C21" s="28">
        <v>221</v>
      </c>
      <c r="D21" s="28">
        <v>0</v>
      </c>
      <c r="E21" s="28">
        <v>221</v>
      </c>
      <c r="F21" s="24">
        <f t="shared" si="3"/>
        <v>0</v>
      </c>
      <c r="G21" s="28"/>
      <c r="H21" s="24">
        <f t="shared" si="4"/>
        <v>0</v>
      </c>
      <c r="I21" s="14">
        <v>1</v>
      </c>
      <c r="J21" s="24">
        <f t="shared" si="0"/>
        <v>0</v>
      </c>
      <c r="K21" s="24">
        <f t="shared" si="1"/>
        <v>221</v>
      </c>
      <c r="L21" s="24">
        <f t="shared" si="2"/>
        <v>221</v>
      </c>
      <c r="M21" s="7"/>
      <c r="N21" s="7"/>
    </row>
    <row r="22" spans="1:14" x14ac:dyDescent="0.45">
      <c r="B22" s="6"/>
      <c r="C22" s="28"/>
      <c r="D22" s="28"/>
      <c r="E22" s="28"/>
      <c r="F22" s="24">
        <f t="shared" si="3"/>
        <v>0</v>
      </c>
      <c r="G22" s="28"/>
      <c r="H22" s="24">
        <f t="shared" si="4"/>
        <v>0</v>
      </c>
      <c r="J22" s="24">
        <f t="shared" si="0"/>
        <v>0</v>
      </c>
      <c r="K22" s="24">
        <f t="shared" si="1"/>
        <v>0</v>
      </c>
      <c r="L22" s="24">
        <f t="shared" si="2"/>
        <v>0</v>
      </c>
      <c r="M22" s="6"/>
      <c r="N22" s="6"/>
    </row>
    <row r="23" spans="1:14" x14ac:dyDescent="0.45">
      <c r="B23" s="6"/>
      <c r="C23" s="28"/>
      <c r="D23" s="28"/>
      <c r="E23" s="28"/>
      <c r="F23" s="24">
        <f t="shared" si="3"/>
        <v>0</v>
      </c>
      <c r="G23" s="28"/>
      <c r="H23" s="24">
        <f t="shared" si="4"/>
        <v>0</v>
      </c>
      <c r="J23" s="24">
        <f t="shared" si="0"/>
        <v>0</v>
      </c>
      <c r="K23" s="24">
        <f t="shared" si="1"/>
        <v>0</v>
      </c>
      <c r="L23" s="24">
        <f t="shared" si="2"/>
        <v>0</v>
      </c>
      <c r="M23" s="6"/>
      <c r="N23" s="6"/>
    </row>
    <row r="24" spans="1:14" x14ac:dyDescent="0.45">
      <c r="A24" s="39" t="s">
        <v>19</v>
      </c>
      <c r="B24" s="29"/>
      <c r="C24" s="28"/>
      <c r="D24" s="28"/>
      <c r="E24" s="28"/>
      <c r="F24" s="24">
        <f t="shared" si="3"/>
        <v>0</v>
      </c>
      <c r="G24" s="28"/>
      <c r="H24" s="24">
        <f t="shared" si="4"/>
        <v>0</v>
      </c>
      <c r="J24" s="24">
        <f t="shared" si="0"/>
        <v>0</v>
      </c>
      <c r="K24" s="24">
        <f t="shared" si="1"/>
        <v>0</v>
      </c>
      <c r="L24" s="24">
        <f t="shared" si="2"/>
        <v>0</v>
      </c>
      <c r="M24" s="6"/>
      <c r="N24" s="6"/>
    </row>
    <row r="25" spans="1:14" x14ac:dyDescent="0.45">
      <c r="A25" s="40" t="s">
        <v>26</v>
      </c>
      <c r="B25" s="25" t="s">
        <v>0</v>
      </c>
      <c r="C25" s="28">
        <v>2100</v>
      </c>
      <c r="D25" s="28">
        <v>0</v>
      </c>
      <c r="E25" s="28">
        <v>0</v>
      </c>
      <c r="F25" s="24">
        <f t="shared" si="3"/>
        <v>2100</v>
      </c>
      <c r="G25" s="28"/>
      <c r="H25" s="24">
        <f t="shared" si="4"/>
        <v>160.65</v>
      </c>
      <c r="I25" s="14">
        <v>1</v>
      </c>
      <c r="J25" s="24">
        <f t="shared" si="0"/>
        <v>2260.65</v>
      </c>
      <c r="K25" s="24">
        <f t="shared" si="1"/>
        <v>0</v>
      </c>
      <c r="L25" s="24">
        <f t="shared" si="2"/>
        <v>2260.65</v>
      </c>
      <c r="M25" s="6"/>
      <c r="N25" s="6"/>
    </row>
    <row r="26" spans="1:14" x14ac:dyDescent="0.45">
      <c r="B26" s="6"/>
      <c r="C26" s="28"/>
      <c r="D26" s="28"/>
      <c r="E26" s="28"/>
      <c r="F26" s="24">
        <f t="shared" si="3"/>
        <v>0</v>
      </c>
      <c r="G26" s="28"/>
      <c r="H26" s="24">
        <f t="shared" si="4"/>
        <v>0</v>
      </c>
      <c r="J26" s="24">
        <f t="shared" si="0"/>
        <v>0</v>
      </c>
      <c r="K26" s="24">
        <f t="shared" si="1"/>
        <v>0</v>
      </c>
      <c r="L26" s="24">
        <f t="shared" si="2"/>
        <v>0</v>
      </c>
      <c r="M26" s="6"/>
      <c r="N26" s="6"/>
    </row>
    <row r="27" spans="1:14" x14ac:dyDescent="0.45">
      <c r="B27" s="6"/>
      <c r="C27" s="28"/>
      <c r="D27" s="28"/>
      <c r="E27" s="28"/>
      <c r="F27" s="24">
        <f t="shared" si="3"/>
        <v>0</v>
      </c>
      <c r="G27" s="28"/>
      <c r="H27" s="24">
        <f t="shared" si="4"/>
        <v>0</v>
      </c>
      <c r="J27" s="24">
        <f t="shared" si="0"/>
        <v>0</v>
      </c>
      <c r="K27" s="24">
        <f t="shared" si="1"/>
        <v>0</v>
      </c>
      <c r="L27" s="24">
        <f t="shared" si="2"/>
        <v>0</v>
      </c>
      <c r="M27" s="6"/>
      <c r="N27" s="6"/>
    </row>
    <row r="28" spans="1:14" x14ac:dyDescent="0.45">
      <c r="A28" s="8" t="s">
        <v>2</v>
      </c>
      <c r="B28" s="30"/>
      <c r="C28" s="31"/>
      <c r="D28" s="31"/>
      <c r="E28" s="20"/>
      <c r="F28" s="31"/>
      <c r="G28" s="31"/>
      <c r="H28" s="31"/>
      <c r="I28" s="31"/>
      <c r="J28" s="41">
        <f>SUM(J7:J27)</f>
        <v>131187.84743125</v>
      </c>
      <c r="K28" s="41">
        <f>SUM(K7:K27)</f>
        <v>20311.75</v>
      </c>
      <c r="L28" s="41">
        <f>SUM(L7:L27)</f>
        <v>151499.59743124997</v>
      </c>
      <c r="M28" s="9"/>
      <c r="N28" s="7"/>
    </row>
    <row r="29" spans="1:14" x14ac:dyDescent="0.45">
      <c r="B29" s="6"/>
      <c r="C29" s="28"/>
      <c r="D29" s="28"/>
      <c r="E29" s="28"/>
      <c r="F29" s="28"/>
      <c r="G29" s="28"/>
      <c r="H29" s="28"/>
      <c r="I29" s="28" t="s">
        <v>46</v>
      </c>
      <c r="J29" s="28"/>
      <c r="K29" s="28"/>
      <c r="L29" s="28"/>
      <c r="M29" s="6"/>
      <c r="N29" s="6"/>
    </row>
    <row r="30" spans="1:14" x14ac:dyDescent="0.45">
      <c r="B30" s="6"/>
      <c r="C30" s="28"/>
      <c r="D30" s="28"/>
      <c r="E30" s="28"/>
      <c r="F30" s="28"/>
      <c r="G30" s="28"/>
      <c r="H30" s="28"/>
      <c r="I30" s="28" t="s">
        <v>64</v>
      </c>
      <c r="J30" s="28"/>
      <c r="K30" s="28"/>
      <c r="L30" s="28"/>
      <c r="M30" s="6"/>
      <c r="N30" s="6"/>
    </row>
    <row r="31" spans="1:14" x14ac:dyDescent="0.45">
      <c r="B31" s="6"/>
      <c r="C31" s="28"/>
      <c r="D31" s="28"/>
      <c r="E31" s="28"/>
      <c r="F31" s="28"/>
      <c r="G31" s="28"/>
      <c r="H31" s="28"/>
      <c r="I31" s="52" t="s">
        <v>47</v>
      </c>
      <c r="J31" s="28"/>
      <c r="K31" s="28"/>
      <c r="L31" s="28"/>
      <c r="M31" s="6"/>
      <c r="N31" s="6"/>
    </row>
    <row r="32" spans="1:14" x14ac:dyDescent="0.45">
      <c r="B32" s="6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6"/>
      <c r="N32" s="6"/>
    </row>
    <row r="33" spans="1:14" x14ac:dyDescent="0.45">
      <c r="B33" s="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6"/>
      <c r="N33" s="6"/>
    </row>
    <row r="34" spans="1:14" ht="15.75" x14ac:dyDescent="0.5">
      <c r="A34" s="46" t="s">
        <v>44</v>
      </c>
      <c r="B34" s="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6"/>
      <c r="N34" s="6"/>
    </row>
    <row r="35" spans="1:14" x14ac:dyDescent="0.45">
      <c r="A35" s="1" t="s">
        <v>27</v>
      </c>
      <c r="B35" s="32"/>
      <c r="C35" s="42"/>
      <c r="D35" s="55" t="s">
        <v>62</v>
      </c>
      <c r="E35" s="28"/>
      <c r="F35" s="28"/>
      <c r="G35" s="28"/>
      <c r="H35" s="28"/>
      <c r="I35" s="28"/>
      <c r="J35" s="28"/>
      <c r="K35" s="28"/>
      <c r="L35" s="28"/>
      <c r="M35" s="6"/>
      <c r="N35" s="6"/>
    </row>
    <row r="36" spans="1:14" x14ac:dyDescent="0.45">
      <c r="B36" s="6"/>
      <c r="C36" s="28"/>
      <c r="E36" s="28"/>
      <c r="F36" s="28"/>
      <c r="G36" s="28"/>
      <c r="H36" s="28"/>
      <c r="I36" s="28"/>
      <c r="J36" s="28"/>
      <c r="K36" s="28"/>
      <c r="L36" s="28"/>
      <c r="M36" s="6"/>
      <c r="N36" s="6"/>
    </row>
    <row r="37" spans="1:14" x14ac:dyDescent="0.45">
      <c r="A37" t="s">
        <v>1</v>
      </c>
      <c r="B37" s="11"/>
      <c r="C37" s="44">
        <v>24000</v>
      </c>
      <c r="D37" s="52" t="s">
        <v>60</v>
      </c>
      <c r="E37" s="28"/>
      <c r="F37" s="28" t="s">
        <v>50</v>
      </c>
      <c r="G37" s="52" t="s">
        <v>51</v>
      </c>
      <c r="I37" s="28"/>
      <c r="J37" s="28"/>
      <c r="K37" s="28"/>
      <c r="L37" s="28"/>
      <c r="M37" s="6"/>
      <c r="N37" s="6"/>
    </row>
    <row r="38" spans="1:14" x14ac:dyDescent="0.45">
      <c r="A38" t="s">
        <v>41</v>
      </c>
      <c r="B38" s="11"/>
      <c r="C38" s="44">
        <v>4056</v>
      </c>
      <c r="D38" s="52" t="s">
        <v>60</v>
      </c>
      <c r="E38" s="28"/>
      <c r="F38" s="28"/>
      <c r="G38" s="52" t="s">
        <v>52</v>
      </c>
      <c r="I38" s="28"/>
      <c r="J38" s="28"/>
      <c r="K38" s="28"/>
      <c r="L38" s="28"/>
      <c r="M38" s="6"/>
      <c r="N38" s="6"/>
    </row>
    <row r="39" spans="1:14" x14ac:dyDescent="0.45">
      <c r="A39" t="s">
        <v>63</v>
      </c>
      <c r="B39" s="11"/>
      <c r="C39" s="44">
        <v>37532</v>
      </c>
      <c r="D39" s="52" t="s">
        <v>61</v>
      </c>
      <c r="E39" s="28"/>
      <c r="F39" s="28"/>
      <c r="G39" s="28"/>
      <c r="I39" s="28"/>
      <c r="J39" s="28"/>
      <c r="K39" s="28"/>
      <c r="L39" s="28"/>
      <c r="M39" s="6"/>
      <c r="N39" s="6"/>
    </row>
    <row r="40" spans="1:14" x14ac:dyDescent="0.45">
      <c r="A40" t="s">
        <v>42</v>
      </c>
      <c r="B40" s="11"/>
      <c r="C40" s="44">
        <v>5000</v>
      </c>
      <c r="D40" s="52" t="s">
        <v>61</v>
      </c>
      <c r="E40" s="28"/>
      <c r="F40" s="28" t="s">
        <v>53</v>
      </c>
      <c r="G40" s="52" t="s">
        <v>58</v>
      </c>
      <c r="I40" s="28"/>
      <c r="J40" s="28"/>
      <c r="K40" s="28"/>
      <c r="L40" s="28"/>
      <c r="M40" s="6"/>
      <c r="N40" s="6"/>
    </row>
    <row r="41" spans="1:14" x14ac:dyDescent="0.45">
      <c r="A41" t="s">
        <v>43</v>
      </c>
      <c r="B41" s="11"/>
      <c r="C41" s="44">
        <v>0</v>
      </c>
      <c r="D41" s="52" t="s">
        <v>60</v>
      </c>
      <c r="E41" s="28"/>
      <c r="F41" s="28"/>
      <c r="G41" s="52" t="s">
        <v>54</v>
      </c>
      <c r="I41" s="28"/>
      <c r="J41" s="28"/>
      <c r="K41" s="28"/>
      <c r="L41" s="28"/>
      <c r="M41" s="6"/>
      <c r="N41" s="6"/>
    </row>
    <row r="42" spans="1:14" x14ac:dyDescent="0.45">
      <c r="A42" t="s">
        <v>28</v>
      </c>
      <c r="B42" s="10"/>
      <c r="C42" s="45">
        <v>0</v>
      </c>
      <c r="D42" s="52" t="s">
        <v>61</v>
      </c>
    </row>
    <row r="43" spans="1:14" x14ac:dyDescent="0.45">
      <c r="A43" s="47" t="s">
        <v>56</v>
      </c>
      <c r="B43" s="22"/>
      <c r="C43" s="49">
        <f>+ROUND(K28,0)</f>
        <v>20312</v>
      </c>
      <c r="D43" s="52" t="s">
        <v>61</v>
      </c>
    </row>
    <row r="44" spans="1:14" x14ac:dyDescent="0.45">
      <c r="A44" s="47" t="s">
        <v>3</v>
      </c>
      <c r="B44" s="22"/>
      <c r="C44" s="49">
        <f>ROUND(+L28*0.4,0)</f>
        <v>60600</v>
      </c>
      <c r="D44" s="52"/>
    </row>
    <row r="45" spans="1:14" x14ac:dyDescent="0.45">
      <c r="A45" s="47" t="s">
        <v>4</v>
      </c>
      <c r="B45" s="48"/>
      <c r="C45" s="49">
        <f>ROUND(L28,0)-SUM(C37:C44)</f>
        <v>0</v>
      </c>
      <c r="D45" s="52"/>
    </row>
    <row r="46" spans="1:14" x14ac:dyDescent="0.45">
      <c r="A46" s="8" t="s">
        <v>2</v>
      </c>
      <c r="C46" s="43">
        <f>SUM(C36:C45)</f>
        <v>151500</v>
      </c>
    </row>
    <row r="51" spans="4:4" x14ac:dyDescent="0.45">
      <c r="D51" t="s">
        <v>60</v>
      </c>
    </row>
    <row r="52" spans="4:4" x14ac:dyDescent="0.45">
      <c r="D52" t="s">
        <v>61</v>
      </c>
    </row>
    <row r="53" spans="4:4" x14ac:dyDescent="0.45">
      <c r="D53"/>
    </row>
  </sheetData>
  <dataValidations count="2">
    <dataValidation type="list" allowBlank="1" showInputMessage="1" showErrorMessage="1" sqref="D44" xr:uid="{00000000-0002-0000-0100-000000000000}">
      <formula1>$D$51:$D$53</formula1>
    </dataValidation>
    <dataValidation type="list" allowBlank="1" showInputMessage="1" showErrorMessage="1" sqref="D37:D43" xr:uid="{00000000-0002-0000-0100-000001000000}">
      <formula1>$D$51:$D$52</formula1>
    </dataValidation>
  </dataValidations>
  <pageMargins left="0.7" right="0.7" top="0.75" bottom="0.75" header="0.3" footer="0.3"/>
  <pageSetup scale="65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Capital Budget</vt:lpstr>
      <vt:lpstr>O&amp;M Budget</vt:lpstr>
      <vt:lpstr>CFI capital Budget-Sample</vt:lpstr>
      <vt:lpstr>'Capital Budget'!Print_Area</vt:lpstr>
      <vt:lpstr>'CFI capital Budget-Sample'!Print_Area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Gill, Preet Kamal</cp:lastModifiedBy>
  <cp:lastPrinted>2019-06-19T14:31:23Z</cp:lastPrinted>
  <dcterms:created xsi:type="dcterms:W3CDTF">2010-07-30T18:11:22Z</dcterms:created>
  <dcterms:modified xsi:type="dcterms:W3CDTF">2024-10-02T15:09:16Z</dcterms:modified>
</cp:coreProperties>
</file>